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485" windowWidth="15360" windowHeight="9030" tabRatio="929" activeTab="1"/>
  </bookViews>
  <sheets>
    <sheet name="Munic. (Ingresos)" sheetId="1" r:id="rId1"/>
    <sheet name="Munic. (gastos)" sheetId="2" r:id="rId2"/>
  </sheets>
  <definedNames>
    <definedName name="_xlnm.Print_Area" localSheetId="0">'Munic. (Ingresos)'!$A$1:$H$152</definedName>
  </definedNames>
  <calcPr calcId="124519"/>
</workbook>
</file>

<file path=xl/calcChain.xml><?xml version="1.0" encoding="utf-8"?>
<calcChain xmlns="http://schemas.openxmlformats.org/spreadsheetml/2006/main">
  <c r="O437" i="2"/>
  <c r="J427"/>
  <c r="J426" s="1"/>
  <c r="J424" s="1"/>
  <c r="K424"/>
  <c r="I424"/>
  <c r="K419"/>
  <c r="I419"/>
  <c r="O410"/>
  <c r="I410"/>
  <c r="O407"/>
  <c r="I407"/>
  <c r="K406"/>
  <c r="J406"/>
  <c r="I406"/>
  <c r="K395"/>
  <c r="J395"/>
  <c r="I395"/>
  <c r="O394"/>
  <c r="I391"/>
  <c r="O391" s="1"/>
  <c r="J388"/>
  <c r="I388"/>
  <c r="O388" s="1"/>
  <c r="J384"/>
  <c r="J379" s="1"/>
  <c r="I384"/>
  <c r="O384" s="1"/>
  <c r="O383"/>
  <c r="K379"/>
  <c r="I376"/>
  <c r="I373" s="1"/>
  <c r="K373"/>
  <c r="J373"/>
  <c r="K371"/>
  <c r="J371"/>
  <c r="I362"/>
  <c r="I358"/>
  <c r="I350"/>
  <c r="I347"/>
  <c r="I345"/>
  <c r="I343" s="1"/>
  <c r="O343" s="1"/>
  <c r="K343"/>
  <c r="J343"/>
  <c r="M333"/>
  <c r="M332" s="1"/>
  <c r="L333"/>
  <c r="K333"/>
  <c r="K332" s="1"/>
  <c r="J333"/>
  <c r="I333"/>
  <c r="O333" s="1"/>
  <c r="L332"/>
  <c r="J332"/>
  <c r="I330"/>
  <c r="I329" s="1"/>
  <c r="K329"/>
  <c r="J329"/>
  <c r="N322"/>
  <c r="M322"/>
  <c r="L322"/>
  <c r="K322"/>
  <c r="J322"/>
  <c r="I322"/>
  <c r="N317"/>
  <c r="M317"/>
  <c r="L317"/>
  <c r="K317"/>
  <c r="J317"/>
  <c r="I317"/>
  <c r="N311"/>
  <c r="M311"/>
  <c r="L311"/>
  <c r="K311"/>
  <c r="J311"/>
  <c r="I311"/>
  <c r="N303"/>
  <c r="M303"/>
  <c r="L303"/>
  <c r="K303"/>
  <c r="J303"/>
  <c r="I303"/>
  <c r="N290"/>
  <c r="M290"/>
  <c r="L290"/>
  <c r="K290"/>
  <c r="J290"/>
  <c r="I290"/>
  <c r="N285"/>
  <c r="M285"/>
  <c r="L285"/>
  <c r="K285"/>
  <c r="J285"/>
  <c r="I285"/>
  <c r="N277"/>
  <c r="M277"/>
  <c r="L277"/>
  <c r="K277"/>
  <c r="J277"/>
  <c r="I277"/>
  <c r="N267"/>
  <c r="M267"/>
  <c r="L267"/>
  <c r="K267"/>
  <c r="J267"/>
  <c r="I267"/>
  <c r="N249"/>
  <c r="M249"/>
  <c r="L249"/>
  <c r="K249"/>
  <c r="J249"/>
  <c r="I249"/>
  <c r="N244"/>
  <c r="M244"/>
  <c r="L244"/>
  <c r="K244"/>
  <c r="J244"/>
  <c r="I244"/>
  <c r="N240"/>
  <c r="M240"/>
  <c r="L240"/>
  <c r="K240"/>
  <c r="J240"/>
  <c r="I240"/>
  <c r="N237"/>
  <c r="M237"/>
  <c r="M236" s="1"/>
  <c r="L237"/>
  <c r="L236" s="1"/>
  <c r="K237"/>
  <c r="K236" s="1"/>
  <c r="J237"/>
  <c r="I237"/>
  <c r="I236" s="1"/>
  <c r="N236"/>
  <c r="J236"/>
  <c r="O235"/>
  <c r="I231"/>
  <c r="N228"/>
  <c r="M228"/>
  <c r="L228"/>
  <c r="K228"/>
  <c r="J228"/>
  <c r="I228"/>
  <c r="O228" s="1"/>
  <c r="I217"/>
  <c r="O213"/>
  <c r="I213"/>
  <c r="I206"/>
  <c r="I205" s="1"/>
  <c r="I197"/>
  <c r="I188"/>
  <c r="I185"/>
  <c r="I180"/>
  <c r="I160"/>
  <c r="I151"/>
  <c r="I138"/>
  <c r="I132"/>
  <c r="I128"/>
  <c r="I124"/>
  <c r="I122" s="1"/>
  <c r="I115"/>
  <c r="I114"/>
  <c r="I106"/>
  <c r="I100"/>
  <c r="I96"/>
  <c r="I93"/>
  <c r="I92" s="1"/>
  <c r="I88"/>
  <c r="I62"/>
  <c r="I59"/>
  <c r="I50"/>
  <c r="I46"/>
  <c r="I37"/>
  <c r="I30"/>
  <c r="I25"/>
  <c r="I19"/>
  <c r="N15"/>
  <c r="N449" s="1"/>
  <c r="M15"/>
  <c r="L15"/>
  <c r="K15"/>
  <c r="J15"/>
  <c r="J449" s="1"/>
  <c r="H95" i="1"/>
  <c r="H86"/>
  <c r="H25"/>
  <c r="H105"/>
  <c r="H145"/>
  <c r="H142"/>
  <c r="H138"/>
  <c r="H136"/>
  <c r="H133"/>
  <c r="H115"/>
  <c r="H114" s="1"/>
  <c r="H99"/>
  <c r="H72"/>
  <c r="H122"/>
  <c r="H129"/>
  <c r="H42"/>
  <c r="H18"/>
  <c r="H21"/>
  <c r="H35"/>
  <c r="H34" s="1"/>
  <c r="H102"/>
  <c r="H83"/>
  <c r="L449" i="2" l="1"/>
  <c r="O373"/>
  <c r="I17"/>
  <c r="I16" s="1"/>
  <c r="I184"/>
  <c r="I121" s="1"/>
  <c r="O236"/>
  <c r="K449"/>
  <c r="M449"/>
  <c r="O240"/>
  <c r="O244"/>
  <c r="O249"/>
  <c r="O267"/>
  <c r="O277"/>
  <c r="O285"/>
  <c r="O290"/>
  <c r="O303"/>
  <c r="O311"/>
  <c r="O317"/>
  <c r="O322"/>
  <c r="I332"/>
  <c r="O332" s="1"/>
  <c r="I379"/>
  <c r="O379" s="1"/>
  <c r="O406"/>
  <c r="O424"/>
  <c r="O16"/>
  <c r="O237"/>
  <c r="H82" i="1"/>
  <c r="H132"/>
  <c r="H128"/>
  <c r="H152" s="1"/>
  <c r="H17"/>
  <c r="H16" s="1"/>
  <c r="O121" i="2" l="1"/>
  <c r="I15"/>
  <c r="O15"/>
  <c r="I449"/>
  <c r="O449" s="1"/>
</calcChain>
</file>

<file path=xl/comments1.xml><?xml version="1.0" encoding="utf-8"?>
<comments xmlns="http://schemas.openxmlformats.org/spreadsheetml/2006/main">
  <authors>
    <author>gcollao</author>
  </authors>
  <commentList>
    <comment ref="H87" authorId="0">
      <text>
        <r>
          <rPr>
            <b/>
            <sz val="8"/>
            <color indexed="81"/>
            <rFont val="Tahoma"/>
          </rPr>
          <t>gcollao:</t>
        </r>
        <r>
          <rPr>
            <sz val="8"/>
            <color indexed="81"/>
            <rFont val="Tahoma"/>
          </rPr>
          <t xml:space="preserve">
Incremento Asignaciones de Experiencia, Perfeccionamiento y Responsabilidad, Art. 47, Ley Nº 19.070, se imputan en los conceptos de gastos correspondientes</t>
        </r>
      </text>
    </comment>
    <comment ref="H179" authorId="0">
      <text>
        <r>
          <rPr>
            <b/>
            <sz val="8"/>
            <color indexed="81"/>
            <rFont val="Tahoma"/>
          </rPr>
          <t>gcollao:</t>
        </r>
        <r>
          <rPr>
            <sz val="8"/>
            <color indexed="81"/>
            <rFont val="Tahoma"/>
          </rPr>
          <t xml:space="preserve">
Incremento Asignaciones de Experiencia, Perfeccionamiento y  Responsabilidad Art. 47, Ley Nº 19.070 se imputan en los conceptos de gastos correspondientes.</t>
        </r>
      </text>
    </comment>
  </commentList>
</comments>
</file>

<file path=xl/sharedStrings.xml><?xml version="1.0" encoding="utf-8"?>
<sst xmlns="http://schemas.openxmlformats.org/spreadsheetml/2006/main" count="1189" uniqueCount="552">
  <si>
    <t xml:space="preserve">PART. IMPTO.TERRITORIAL- ART.37 D.L. Nº 3.063/1979 </t>
  </si>
  <si>
    <t>999</t>
  </si>
  <si>
    <t>Otros</t>
  </si>
  <si>
    <t>Transferencia de Vehículos</t>
  </si>
  <si>
    <t>Concesiones</t>
  </si>
  <si>
    <t>Otras</t>
  </si>
  <si>
    <t>02</t>
  </si>
  <si>
    <t>Licencias de Conducir y Similares</t>
  </si>
  <si>
    <t>99</t>
  </si>
  <si>
    <t>05</t>
  </si>
  <si>
    <t>06</t>
  </si>
  <si>
    <t>Rentabilidad Inv. Saldos Estacionales de Caja</t>
  </si>
  <si>
    <t>08</t>
  </si>
  <si>
    <t>Multas - De Beneficio Municipal</t>
  </si>
  <si>
    <t>Multas Ley de Alcoholes - De Beneficio Municipal</t>
  </si>
  <si>
    <t>Intereses</t>
  </si>
  <si>
    <t>04</t>
  </si>
  <si>
    <t>Otros Fondos de Terceros</t>
  </si>
  <si>
    <t>10</t>
  </si>
  <si>
    <t>11</t>
  </si>
  <si>
    <t>Depósitos a Plazo</t>
  </si>
  <si>
    <t>12</t>
  </si>
  <si>
    <t>De Beneficio Municipal</t>
  </si>
  <si>
    <t>De Beneficio Fondo Común Municipal</t>
  </si>
  <si>
    <t>Cobro Directo</t>
  </si>
  <si>
    <t>Urbanización y Construcción</t>
  </si>
  <si>
    <t>Permisos Provisorios</t>
  </si>
  <si>
    <t>Propaganda</t>
  </si>
  <si>
    <t>PATENTES Y TASAS POR DERECHOS</t>
  </si>
  <si>
    <t>PERMISOS Y LICENCIAS</t>
  </si>
  <si>
    <t>OTROS TRIBUTOS</t>
  </si>
  <si>
    <t>TRANSFERENCIAS CORRIENTES</t>
  </si>
  <si>
    <t>DEL SECTOR PRIVADO</t>
  </si>
  <si>
    <t>DE OTRAS ENTIDADES PÚBLICAS</t>
  </si>
  <si>
    <t>Fortalecimiento de la Gestión Municipal</t>
  </si>
  <si>
    <t>De la Subsecretaría de Educación</t>
  </si>
  <si>
    <t>Subvención de Escolaridad</t>
  </si>
  <si>
    <t>Otros Aportes</t>
  </si>
  <si>
    <t>De la Junta Nacional de Jardines Infantiles</t>
  </si>
  <si>
    <t>Convenios de Educación Prebásica</t>
  </si>
  <si>
    <t>Del Servicio Nacional de Menores</t>
  </si>
  <si>
    <t>Subvención Menores en Situación Irregular</t>
  </si>
  <si>
    <t>Del Servicio de Salud</t>
  </si>
  <si>
    <t>Aportes Afectados</t>
  </si>
  <si>
    <t>Del Tesoro Público</t>
  </si>
  <si>
    <t>Atención Primaria Ley Nº 19.378, Art. 49º</t>
  </si>
  <si>
    <t>Patentes Acuícolas Ley Nº 20.033, Art. 8º</t>
  </si>
  <si>
    <t>Del Gobierno Regional</t>
  </si>
  <si>
    <t>2% Subvención para Actividades de Carácter Cultural</t>
  </si>
  <si>
    <t>De Otras Entidades Públicas</t>
  </si>
  <si>
    <t>100</t>
  </si>
  <si>
    <t>De Otras Municipalidades</t>
  </si>
  <si>
    <t>101</t>
  </si>
  <si>
    <t>DE EMPRESAS PÚBLICAS NO FINANCIERAS</t>
  </si>
  <si>
    <t>DE EMPRESAS PÚBLICAS FINANCIERAS</t>
  </si>
  <si>
    <t>DE GOBIERNOS EXTRANJEROS</t>
  </si>
  <si>
    <t>DE ORGANISMOS INTERNACIONALES</t>
  </si>
  <si>
    <t>RENTAS DE LA PROPIEDAD</t>
  </si>
  <si>
    <t>INTERESES</t>
  </si>
  <si>
    <t>ARRIENDO DE ACTIVOS NO FINANCIEROS</t>
  </si>
  <si>
    <t>DIVIDENDOS</t>
  </si>
  <si>
    <t>PARTICIPACIÓN DE UTILIDADES</t>
  </si>
  <si>
    <t>13</t>
  </si>
  <si>
    <t>TRANSFERENCIAS PARA GASTOS DE CAPITAL</t>
  </si>
  <si>
    <t>De la Comunidad - Programa Pavimentos Participativos</t>
  </si>
  <si>
    <t>De la Subsecretaría de Desarrollo Regional y Administrativo</t>
  </si>
  <si>
    <t>Programa Mejoramiento Urbano y Equipamiento Comunal</t>
  </si>
  <si>
    <t>Programa Mejoramiento de Barrios</t>
  </si>
  <si>
    <t>Patentes Mineras Ley Nº 19.143</t>
  </si>
  <si>
    <t>Casinos de Juegos Ley Nº 19.995</t>
  </si>
  <si>
    <t>14</t>
  </si>
  <si>
    <t>ENDEUDAMIENTO</t>
  </si>
  <si>
    <t>ENDEUDAMIENTO INTERNO</t>
  </si>
  <si>
    <t>Empréstitos</t>
  </si>
  <si>
    <t>Créditos de Proveedores</t>
  </si>
  <si>
    <t>SALDO INICIAL DE CAJA</t>
  </si>
  <si>
    <t>T O T A L   I N G R E S O S</t>
  </si>
  <si>
    <t>TRIBUTOS SOBRE USO DE BIENES Y LA REALIZACIÓN DE ACTIVIDADES</t>
  </si>
  <si>
    <t>DENOMINACIÓN</t>
  </si>
  <si>
    <t>ÍTEM</t>
  </si>
  <si>
    <t>OTRAS RENTAS DE LA PROPIEDAD</t>
  </si>
  <si>
    <t>INGRESOS DE OPERACIÓN</t>
  </si>
  <si>
    <t>VENTA DE BIENES</t>
  </si>
  <si>
    <t>VENTA DE SERVICIOS</t>
  </si>
  <si>
    <t>OTROS INGRESOS CORRIENTES</t>
  </si>
  <si>
    <r>
      <t xml:space="preserve">RECUPERACIONES Y REEMBOLSOS POR LICENCIAS MÉDICAS </t>
    </r>
    <r>
      <rPr>
        <sz val="10"/>
        <color indexed="12"/>
        <rFont val="Trebuchet MS"/>
        <family val="2"/>
      </rPr>
      <t/>
    </r>
  </si>
  <si>
    <t>Reembolso Art. 4º Ley Nº 19.345 y Ley Nº 19.117, Art. Único</t>
  </si>
  <si>
    <t>Recuperaciones Art. 12 Ley Nº 18.196 y Ley Nº 19.117, Art. Único</t>
  </si>
  <si>
    <t>MULTAS Y SANCIONES PECUNIARIAS</t>
  </si>
  <si>
    <t>PARTICIPACIÓN DEL F.C.M. ART. 38 D.L. Nº 3.063, DE 1979</t>
  </si>
  <si>
    <r>
      <t xml:space="preserve">Participación Anual          </t>
    </r>
    <r>
      <rPr>
        <b/>
        <sz val="10"/>
        <color indexed="10"/>
        <rFont val="Trebuchet MS"/>
        <family val="2"/>
      </rPr>
      <t/>
    </r>
  </si>
  <si>
    <t xml:space="preserve">Compensaciones Fondo Común Municipal </t>
  </si>
  <si>
    <t>Aportes Extraordinarios</t>
  </si>
  <si>
    <t>Multas Ley de Alcoholes - De Beneficio Servicios de Salud</t>
  </si>
  <si>
    <t>FONDOS DE TERCEROS</t>
  </si>
  <si>
    <t>OTROS</t>
  </si>
  <si>
    <t>Devoluc. y Reintegros no Provenientes de Impuestos</t>
  </si>
  <si>
    <t>VENTA DE ACTIVOS NO FINANCIEROS</t>
  </si>
  <si>
    <t>TERRENOS</t>
  </si>
  <si>
    <t>EDIFICIOS</t>
  </si>
  <si>
    <t>VEHÍCULOS</t>
  </si>
  <si>
    <t>MOBILIARIO Y OTROS</t>
  </si>
  <si>
    <t>MÁQUINAS Y EQUIPOS</t>
  </si>
  <si>
    <t>EQUIPOS INFORMÁTICOS</t>
  </si>
  <si>
    <t>PROGRAMAS INFORMÁTICOS</t>
  </si>
  <si>
    <t>OTROS ACTIVOS NO FINANCIEROS</t>
  </si>
  <si>
    <t>VENTA DE ACTIVOS FINANCIEROS</t>
  </si>
  <si>
    <t>VENTA O RESCATE DE TÍTULOS Y VALORES</t>
  </si>
  <si>
    <t>Cuotas de Fondos Mutuos</t>
  </si>
  <si>
    <t>Letras Hipotecarias</t>
  </si>
  <si>
    <t>OTROS ACTIVOS FINANCIEROS</t>
  </si>
  <si>
    <t>RECUPERACIÓN DE PRÉSTAMOS</t>
  </si>
  <si>
    <t>HIPOTECARIOS</t>
  </si>
  <si>
    <t>POR ANTICIPOS A CONTRATISTAS</t>
  </si>
  <si>
    <t>POR ANTICIPOS POR CAMBIO DE RESIDENCIA</t>
  </si>
  <si>
    <t>POR VENTAS A PLAZO</t>
  </si>
  <si>
    <t>INGRESOS POR PERCIBIR</t>
  </si>
  <si>
    <t>15</t>
  </si>
  <si>
    <t>099</t>
  </si>
  <si>
    <t>07</t>
  </si>
  <si>
    <t>09</t>
  </si>
  <si>
    <t xml:space="preserve">   =   Niveles en Presupuesto Inicial y Modificaciones QUE REQUIEREN aprobación del Concejo Municipal. </t>
  </si>
  <si>
    <t xml:space="preserve">       Se sanciona vía Decreto de Alcaldía</t>
  </si>
  <si>
    <t xml:space="preserve">Patentes Municipales                                                      </t>
  </si>
  <si>
    <t xml:space="preserve">Derechos de Aseo                                                         </t>
  </si>
  <si>
    <t xml:space="preserve">Otros Derechos                                                              </t>
  </si>
  <si>
    <t xml:space="preserve">Derechos de Explotación                                                  </t>
  </si>
  <si>
    <t xml:space="preserve">Permisos de Circulación                                                   </t>
  </si>
  <si>
    <t>T O T A L    (M$)</t>
  </si>
  <si>
    <t xml:space="preserve">De Beneficio Municipal </t>
  </si>
  <si>
    <t>De la Municipalidad A Servicios Incorporados a su Gestión</t>
  </si>
  <si>
    <t>Multas Art.14, Nº6, Ley Nº 18.695 - Beneficio Fondo Común Municipal</t>
  </si>
  <si>
    <t>Reg. de Multas de Tránsito no Pagadas - De Beneficio Municipal</t>
  </si>
  <si>
    <t>Reg. de Multas de Tránsito no Pagadas - De Beneficio Otras Municipalidades</t>
  </si>
  <si>
    <t>Multas Juzgado de Policía Local - De Beneficio Otras Municipalidades</t>
  </si>
  <si>
    <t xml:space="preserve">Arancel al Registro de Multas de Tránsito no Pagadas </t>
  </si>
  <si>
    <t>VENTA DE ACCIONES Y PARTICIPACIONES DE CAPITAL</t>
  </si>
  <si>
    <t>DIRECCIÓN DE ADM. Y FINANZAS</t>
  </si>
  <si>
    <t>SUB TÍTULO</t>
  </si>
  <si>
    <t>ASIGNACIÓN</t>
  </si>
  <si>
    <t>SUB ASIGNACIÓN</t>
  </si>
  <si>
    <t>SUB SUB ASIGNACIÓN</t>
  </si>
  <si>
    <t>03</t>
  </si>
  <si>
    <t>01</t>
  </si>
  <si>
    <t>001</t>
  </si>
  <si>
    <t>002</t>
  </si>
  <si>
    <t>003</t>
  </si>
  <si>
    <t>004</t>
  </si>
  <si>
    <t>005</t>
  </si>
  <si>
    <t>006</t>
  </si>
  <si>
    <t>007</t>
  </si>
  <si>
    <t>008</t>
  </si>
  <si>
    <t>En Impuesto Territorial</t>
  </si>
  <si>
    <t>En Patentes Municipales</t>
  </si>
  <si>
    <t>Compensación por Viviendas Sociales</t>
  </si>
  <si>
    <t>2% Subvención para Actividades de Carácter Deportivo</t>
  </si>
  <si>
    <t>Patentes Geotérmicas Ley Nº 19.657</t>
  </si>
  <si>
    <t>Convenio para Construcción, Adecuación y Habilitación de Espacios Deportivos</t>
  </si>
  <si>
    <t>Aporte Fiscal Ley Nº 20.198 Art. 7º</t>
  </si>
  <si>
    <t>Aporte Extraordinadario Ley Nº 20.362</t>
  </si>
  <si>
    <t>De Zona Franca de Iquique S.A.</t>
  </si>
  <si>
    <t>I N G R E S O S  M U N I C I P A L E S</t>
  </si>
  <si>
    <t xml:space="preserve">Pesquera Landes 2 UTM ;Camanchaca$30.000.-; El Boldal $50,000,-; Raúl Perez $ 50.000.- </t>
  </si>
  <si>
    <t xml:space="preserve">                                                                                              </t>
  </si>
  <si>
    <t>vta. Bases$100.000.-;Estampillas$583.850.-;Cementerios$5.500.000.- Otros $150.000.-</t>
  </si>
  <si>
    <t>casa Muni $168.000.-  Balneareo $600.000.-</t>
  </si>
  <si>
    <t>festival$60.000.-  otros $800.000.-</t>
  </si>
  <si>
    <t>h</t>
  </si>
  <si>
    <t xml:space="preserve"> fondeve</t>
  </si>
  <si>
    <t>morosos patentes,morosos pcv,intereses convenios,otros morosos</t>
  </si>
  <si>
    <t xml:space="preserve"> subdivisión $3.277.084.-;Const. Y Edific$5.812.468.-:Varios$900.000.-</t>
  </si>
  <si>
    <t>Ferias $2.32.313.- Otros $2.936.899.-</t>
  </si>
  <si>
    <t>licencias$16.955.319.- fotografia$1.294.920.-</t>
  </si>
  <si>
    <r>
      <t xml:space="preserve">   =   Niveles en Presupuesto Inicial y Modificaciones QUE </t>
    </r>
    <r>
      <rPr>
        <b/>
        <u/>
        <sz val="8"/>
        <rFont val="Trebuchet MS"/>
        <family val="2"/>
      </rPr>
      <t>NO</t>
    </r>
    <r>
      <rPr>
        <b/>
        <sz val="8"/>
        <rFont val="Trebuchet MS"/>
        <family val="2"/>
      </rPr>
      <t xml:space="preserve"> </t>
    </r>
    <r>
      <rPr>
        <sz val="8"/>
        <rFont val="Trebuchet MS"/>
        <family val="2"/>
      </rPr>
      <t xml:space="preserve">REQUIEREN aprobación del Concejo Municipal. </t>
    </r>
  </si>
  <si>
    <t>MUNICIPALIDAD DE TUCAPEL</t>
  </si>
  <si>
    <t>PRESUPUESTO MUNICIPAL 2010</t>
  </si>
  <si>
    <t>G A S T O S   M U N I C I P A L E S</t>
  </si>
  <si>
    <t xml:space="preserve">   =   Niveles en Presupuesto Inicial y Modificaciones QUE REQUIEREN aprobación del Concejo Municipal. Se sanciona vía Decreto de Alcaldía</t>
  </si>
  <si>
    <r>
      <t xml:space="preserve">   =   Niveles en Presupuesto Inicial y Modificaciones QUE  </t>
    </r>
    <r>
      <rPr>
        <b/>
        <u/>
        <sz val="8"/>
        <rFont val="Trebuchet MS"/>
        <family val="2"/>
      </rPr>
      <t>NO</t>
    </r>
    <r>
      <rPr>
        <b/>
        <sz val="8"/>
        <rFont val="Trebuchet MS"/>
        <family val="2"/>
      </rPr>
      <t xml:space="preserve"> </t>
    </r>
    <r>
      <rPr>
        <sz val="8"/>
        <rFont val="Trebuchet MS"/>
        <family val="2"/>
      </rPr>
      <t>REQUIEREN aprobación del Concejo Municipal. Se sanciona vía Decreto de Alcaldía</t>
    </r>
  </si>
  <si>
    <t>ITEM</t>
  </si>
  <si>
    <t>ÁREAS DE GESTIÓN</t>
  </si>
  <si>
    <t>01                   GESTIÓN</t>
  </si>
  <si>
    <t>02               SERVICIOS COMUNITARIOS</t>
  </si>
  <si>
    <t>03             ACTIVIDADES MUNICIPALES</t>
  </si>
  <si>
    <t>04             PROGRAMAS SOCIALES</t>
  </si>
  <si>
    <t>05            PROGRAMAS DEPORTIVOS</t>
  </si>
  <si>
    <t>06                        PROGRAMAS CULTURALES</t>
  </si>
  <si>
    <t>T O T A L   M$)</t>
  </si>
  <si>
    <t>21</t>
  </si>
  <si>
    <t>GASTOS EN PERSONAL</t>
  </si>
  <si>
    <t>PERSONAL DE PLANTA</t>
  </si>
  <si>
    <t>Sueldos y Sobresueldos</t>
  </si>
  <si>
    <t xml:space="preserve">Sueldos Base      </t>
  </si>
  <si>
    <t>Asignación de Antigüedad</t>
  </si>
  <si>
    <t>Asignación de Experiencia, Art. 48, Ley Nº 19.070</t>
  </si>
  <si>
    <t>Asignación de Antigüedad, Art.97, letra g) de la Ley Nº 18.883 y Leyes Nº 19.180 y 19.280 Ley Nº 18.883</t>
  </si>
  <si>
    <t xml:space="preserve">Trienos Art.7º, Inciso 3º, Ley Nº15.076 </t>
  </si>
  <si>
    <t>Asignación Profesional</t>
  </si>
  <si>
    <t xml:space="preserve">Asignación Profesional, D.L. Nº479 de 1974 </t>
  </si>
  <si>
    <t>Asignación de Zona</t>
  </si>
  <si>
    <t>Asignación de Zona, Art. 7 y 25 D.L. Nº 3.551</t>
  </si>
  <si>
    <t xml:space="preserve">002 </t>
  </si>
  <si>
    <t>Asignación de Zona, Art. 26 de Ley Nº 19.378 y Ley Nº 19.354</t>
  </si>
  <si>
    <t>Asignación de Zona Decreto Nº 450 de 1974, Ley Nº 19.354</t>
  </si>
  <si>
    <t>Complemento de Zona</t>
  </si>
  <si>
    <t>Asignaciones del D.L. Nº3.551 de 1981</t>
  </si>
  <si>
    <t>Asignación Municipal, Art. 24 y 31. D.L. Nº 3.551 de 1981</t>
  </si>
  <si>
    <t>Asignación Protección Imponibilidad, Art. 15, D.L. Nº 3.551 de 1981</t>
  </si>
  <si>
    <t>Bonificación Art. 39, D.L. Nº 3.551 de 1981</t>
  </si>
  <si>
    <t>Asignación de Nivelación</t>
  </si>
  <si>
    <t>Bonificación Art. 21, Ley Nº19.429</t>
  </si>
  <si>
    <t>Planilla Complementaria, Art. 4 y 11, Ley Nº 19.598</t>
  </si>
  <si>
    <t>009</t>
  </si>
  <si>
    <t>Asignaciones Especiales</t>
  </si>
  <si>
    <t>Monto Fijo Complementario Art. 3, Ley Nº 19.278</t>
  </si>
  <si>
    <t>Unidad de Mejoramiento Profesional Art. 54 y sgtes., Ley Nº 10.070</t>
  </si>
  <si>
    <t>Bonificación Proporcional Art. 8, Ley Nº 19.410</t>
  </si>
  <si>
    <t>Bonificación Especial Profesores Encargados de Escuelas Rurales, Art. 13, Ley Nº 19.715</t>
  </si>
  <si>
    <t>Asignación Art. 1, Ley Nº 19.529</t>
  </si>
  <si>
    <t>Red Maestros de Maestros</t>
  </si>
  <si>
    <t>Asignación Especial Transitoria Art. 45, Ley Nº 19.378</t>
  </si>
  <si>
    <t>Otras Asignaciones Especiales</t>
  </si>
  <si>
    <t>010</t>
  </si>
  <si>
    <t>Asignación de Pérdida de Caja</t>
  </si>
  <si>
    <t>Asig.por Pérdida de Caja Art.97, letra a), Ley Nº 18.883</t>
  </si>
  <si>
    <t>011</t>
  </si>
  <si>
    <t>Asignación de Movilización</t>
  </si>
  <si>
    <t>Asignación de Movilización Art. 97, Ley Nº 18.883</t>
  </si>
  <si>
    <t>014</t>
  </si>
  <si>
    <t>Asignaciones Compensatorias</t>
  </si>
  <si>
    <t xml:space="preserve">Incremento Previsional Art.2 D.L.3.501/1980 </t>
  </si>
  <si>
    <t>Bonificación Compensatoria de Salud Art. 3, Ley Nº 18.566</t>
  </si>
  <si>
    <t xml:space="preserve">Bonificación Compensatoria, Art. 10, Ley Nº 18.675 </t>
  </si>
  <si>
    <t xml:space="preserve">Bonificación Adicional Art.11, Ley Nº 18.675 </t>
  </si>
  <si>
    <t>Bonificación Art. 3 Ley Nº 19.200</t>
  </si>
  <si>
    <t>Bonificación Previsional Art. 19, Ley Nº 15.386</t>
  </si>
  <si>
    <t>Remuneración Adicional Art. 3 transitorio, Ley Nº 19.070</t>
  </si>
  <si>
    <t>Otras Asignaciones Compensatorias</t>
  </si>
  <si>
    <t>015</t>
  </si>
  <si>
    <t>Asignaciones Sustitutitas</t>
  </si>
  <si>
    <t>Asignación Única Art. 4 Ley Nº 18.717</t>
  </si>
  <si>
    <t>Otras Asignaciones Sustitutivas</t>
  </si>
  <si>
    <t>019</t>
  </si>
  <si>
    <t>Asignación de Responsabilidad</t>
  </si>
  <si>
    <t>Asignación de Responsabilidad Judicial, Ley Nº 20.008</t>
  </si>
  <si>
    <t>Asignación de Responsabilidad Directiva</t>
  </si>
  <si>
    <t>Asignación de Reponsabilidad Técnico Pedagógica</t>
  </si>
  <si>
    <t xml:space="preserve">Asignación de Responsabilidad Art. 9, Decreto 252 de 1976 </t>
  </si>
  <si>
    <t>025</t>
  </si>
  <si>
    <t>Asignación Artículo 1, Ley Nº 19.112</t>
  </si>
  <si>
    <t>Asignación Especial Profesionales Ley Nº 15.076, letra a), Art. 1, Ley Nº 19.112</t>
  </si>
  <si>
    <t>Asignación Especial Profesionales Ley Nº 15.076, letra b), Art. 1, Ley Nº 19.112</t>
  </si>
  <si>
    <t>026</t>
  </si>
  <si>
    <t>Asignación Artículo 1, Ley Nº 19.432</t>
  </si>
  <si>
    <t>027</t>
  </si>
  <si>
    <t>Asignación de Estímulo Médico Diurno</t>
  </si>
  <si>
    <t>028</t>
  </si>
  <si>
    <t>Asignación de Estímulo Personal Médico y Profesores</t>
  </si>
  <si>
    <t>Asignación por Desempeño en Condiciones Difíciles Art. 50, Ley Nº 19.070</t>
  </si>
  <si>
    <t>Asignación por Desempeño en Condiciones Difíciles Art. 28, Ley Nº 19.378</t>
  </si>
  <si>
    <t>Asignación de Estímulo Art.65, Ley Nº 18.482</t>
  </si>
  <si>
    <t>Asignación de Estímulo Art. 14, Ley Nº 15.076</t>
  </si>
  <si>
    <t>029</t>
  </si>
  <si>
    <t>Aplicación Art. 7º, Ley Nº 18.482</t>
  </si>
  <si>
    <t>030</t>
  </si>
  <si>
    <t>Asignación de Estímulo por Falencia</t>
  </si>
  <si>
    <t>031</t>
  </si>
  <si>
    <t>Asignación de Experiencia Calificada</t>
  </si>
  <si>
    <t>Asignación de Perfeccionamiento Art. 49, Ley Nº 19.070</t>
  </si>
  <si>
    <t>Asignanción Post-Título Art. 42, Ley Nº 19.378</t>
  </si>
  <si>
    <t>032</t>
  </si>
  <si>
    <t>Asignación de Reforzamiento Profesional Diurno</t>
  </si>
  <si>
    <t>037</t>
  </si>
  <si>
    <t>Asignación Única</t>
  </si>
  <si>
    <t>043</t>
  </si>
  <si>
    <t>Asignación Inherente al Cargo, Ley Nº 18.695</t>
  </si>
  <si>
    <t>044</t>
  </si>
  <si>
    <t>Asignación de Atención Primaria Municipal</t>
  </si>
  <si>
    <t>Asignación Atención Primaria Salud Arts. 23 y 25, Ley Nº 19.378</t>
  </si>
  <si>
    <t>Otras Asignaciones</t>
  </si>
  <si>
    <t>Aportes del Empleador</t>
  </si>
  <si>
    <t xml:space="preserve">A Servicios de Bienestar </t>
  </si>
  <si>
    <t xml:space="preserve">Otras Cotizaciones Previsionales </t>
  </si>
  <si>
    <t>Cotización Adicional Art.8 Ley Nº 18.566</t>
  </si>
  <si>
    <t>Asignaciones por Desempeño</t>
  </si>
  <si>
    <t>Desempeño Institucional</t>
  </si>
  <si>
    <t>Asignación de Mejoramiento de la Gestión Municipal Art. 1, Ley Nº 20.008</t>
  </si>
  <si>
    <t>Bonificación Excelencia</t>
  </si>
  <si>
    <t>Desempeño Colectivo</t>
  </si>
  <si>
    <t>Asignación Variable por Desempeño Colectivo</t>
  </si>
  <si>
    <t>Asignación de Desarrollo y Estímulo al Desempeño Colectivo, Ley Nº 19.813</t>
  </si>
  <si>
    <t>Desempeño Individual</t>
  </si>
  <si>
    <t>Asignación de Incentivo por Gestión Jurisdiccional Art. 2, Ley Nº 20.008</t>
  </si>
  <si>
    <t>Asignación Especial de Incentivo Profesional Art. 47, Ley Nº 19.070</t>
  </si>
  <si>
    <t>Asignación Variable por Desempeño Individual</t>
  </si>
  <si>
    <t>Asignación por Mérito Art. 30, Ley Nº 19.378. Agrega Ley Nº 19.607</t>
  </si>
  <si>
    <t>Remuneraciones Variables</t>
  </si>
  <si>
    <t>Asignación Artículo 12, Ley Nº 19.041</t>
  </si>
  <si>
    <t>Asignación de Estímulo Jornadas Prioritarias</t>
  </si>
  <si>
    <t>Asignación Artículo 3, Ley Nº 19.264</t>
  </si>
  <si>
    <t>Asignación por Desempeño de Funciones Críticas</t>
  </si>
  <si>
    <t>Trabajos Extraordinarios</t>
  </si>
  <si>
    <t>Comisiones de Servicio en el País</t>
  </si>
  <si>
    <t>Comisiones de Servicio en el Exterior</t>
  </si>
  <si>
    <t>Aguinaldos y Bonos</t>
  </si>
  <si>
    <t xml:space="preserve">Aguinaldos </t>
  </si>
  <si>
    <t>Aguinado de Fiestas Patrias</t>
  </si>
  <si>
    <t>Aguinaldo Navidad</t>
  </si>
  <si>
    <t xml:space="preserve">Bono de Escolaridad </t>
  </si>
  <si>
    <t>Bonos Especiales</t>
  </si>
  <si>
    <t>Bonifición Adicional al Bono de Escolaridad</t>
  </si>
  <si>
    <t>PERSONAL A CONTRATA</t>
  </si>
  <si>
    <t>Asignación de Experiencia Art. 48, Ley Nº 19.070</t>
  </si>
  <si>
    <t xml:space="preserve">Asignación Antigüedad Art. 97, letra g) Ley Nº18.883 y Leyes Nº 19.180 y 19.280          </t>
  </si>
  <si>
    <t>Asignación de Zona Art. 7 y 25 D.L. Nº 3.551</t>
  </si>
  <si>
    <t>Asignación de Zona Art. 26 Ley Nº 19.378 y Ley Nº 19.354</t>
  </si>
  <si>
    <t>Comlpemento de Zona</t>
  </si>
  <si>
    <t>Asignaciones del D.L. Nº 3.551 de 1981</t>
  </si>
  <si>
    <t>Asignación Municipal Art. 24 y 31, D.L. Nº 3.551 de 1981</t>
  </si>
  <si>
    <t>Bonificación Art. 21, Ley Nº 19.429</t>
  </si>
  <si>
    <t>Unidad de Mejoramiento Profesional Art. 54 y sgtes., Ley Nº 19.070</t>
  </si>
  <si>
    <t>Bonificación Especial Profesores Encargados de Escuelas Rurales Art. 13, Ley Nº 19.715</t>
  </si>
  <si>
    <t>Asignación Art. 1 Ley Nº 19.529</t>
  </si>
  <si>
    <t>Asignaciónpor Pérdida de Caja Art.97, Ley Nº 18.883</t>
  </si>
  <si>
    <t>Asignación de Movilización Art. 97, letra b), Ley Nº 18.883</t>
  </si>
  <si>
    <t>013</t>
  </si>
  <si>
    <t xml:space="preserve">Incremento Previsional Art.2, D.L.3.501/1980 </t>
  </si>
  <si>
    <t xml:space="preserve">Bonificación Compensatoria Art. 10, Ley Nº 18.675 </t>
  </si>
  <si>
    <t xml:space="preserve">Bonificación Adicional, Art. 11 Ley Nº 18.675 </t>
  </si>
  <si>
    <t>Bonificación Art. 3, Ley Nº 19.200</t>
  </si>
  <si>
    <t>Remineración Adicional Art. 3 transitorio, Ley Nº 19.070</t>
  </si>
  <si>
    <t>Asignaciones Sustitutivas</t>
  </si>
  <si>
    <t>Asignación Única Art. 4, Ley Nº 18.717</t>
  </si>
  <si>
    <t>018</t>
  </si>
  <si>
    <t>Asignación de Responsabilidad Técnico Pedagógica</t>
  </si>
  <si>
    <t>Asignación de Estímulo Personal Médico Diurno</t>
  </si>
  <si>
    <t>Asignación Artículo 7, Ley Nº 19.112</t>
  </si>
  <si>
    <t>Asignación Post Título Art. 42, Ley Nº 19.378</t>
  </si>
  <si>
    <t>036</t>
  </si>
  <si>
    <t>Asignación Zonas Extremas</t>
  </si>
  <si>
    <t>042</t>
  </si>
  <si>
    <t>Cotización Adicional Art. 8, Ley Nº 18.566</t>
  </si>
  <si>
    <t>Asignación de Mérito Art. 30 Ley Nº 19.378, Ley Nº 19.607</t>
  </si>
  <si>
    <t>Asignación Articulo 12 Ley Nº 19.041</t>
  </si>
  <si>
    <t>Aguinaldo de Fiestas Patrias</t>
  </si>
  <si>
    <t>Aguinaldo de Navidad</t>
  </si>
  <si>
    <t>Bono Extraordinario Anual</t>
  </si>
  <si>
    <t>OTRAS REMUNERACIONES</t>
  </si>
  <si>
    <t>Honorarios a Suma Alzada - Personas Naturales</t>
  </si>
  <si>
    <t>Honorarios Asimilados a Grados</t>
  </si>
  <si>
    <t>Jornales</t>
  </si>
  <si>
    <t>Remuneraciones Reguladas por el Código del Trabajo</t>
  </si>
  <si>
    <t>Sueldos</t>
  </si>
  <si>
    <t>Suplencias y Reemplazos</t>
  </si>
  <si>
    <t>Personal a Trato y/o Temporal</t>
  </si>
  <si>
    <t>Alumnos en Práctica</t>
  </si>
  <si>
    <t>Asignación Art. 1, Ley Nº 19.464</t>
  </si>
  <si>
    <t>OTROS GASTOS EN PERSONAL</t>
  </si>
  <si>
    <t>Asignación de Traslado</t>
  </si>
  <si>
    <t>Asignación por Cambio de Residencia Art. 97, letra c), Ley Nº 18.883</t>
  </si>
  <si>
    <t>Dietas a Juntas, Consejos y Comisiones</t>
  </si>
  <si>
    <t>Dietas de Concejales</t>
  </si>
  <si>
    <t>Gastos por Comisiones y Representaciones del Municipio</t>
  </si>
  <si>
    <t>Otros Gastos</t>
  </si>
  <si>
    <t>Prestaciones de Servicios en Programas Comunitarios</t>
  </si>
  <si>
    <t>22</t>
  </si>
  <si>
    <t>BIENES Y SERVICIOS DE CONSUMO</t>
  </si>
  <si>
    <t>ALIMENTOS Y BEBIDAS</t>
  </si>
  <si>
    <t>Para Personas</t>
  </si>
  <si>
    <t>Para Animales</t>
  </si>
  <si>
    <t>TEXTILES, VESTUARIO Y CALZADO</t>
  </si>
  <si>
    <t>Textiles y Acabados Textiles</t>
  </si>
  <si>
    <t>Vestuario, Accesorios y Prendas Diversas</t>
  </si>
  <si>
    <t>Calzado</t>
  </si>
  <si>
    <t>COMBUSTIBLES Y LUBRICANTES</t>
  </si>
  <si>
    <t>Para Vehículos</t>
  </si>
  <si>
    <t>Para Maquinarias, Equipos de Producción, Tracción y Elevación</t>
  </si>
  <si>
    <t>Para Calefacción</t>
  </si>
  <si>
    <t>Para Otros</t>
  </si>
  <si>
    <t>MATERIALES DE USO O CONSUMO</t>
  </si>
  <si>
    <t>Materiales de Oficina</t>
  </si>
  <si>
    <t>Textos y Otros Materiales de Enseñanza</t>
  </si>
  <si>
    <t>Productos Químicos</t>
  </si>
  <si>
    <t>Productos Farmacéuticos</t>
  </si>
  <si>
    <t>Materiales y Útiles Quirúrgicos</t>
  </si>
  <si>
    <t>Fertilizantes, Insecticidas, Fungicidas y Otros</t>
  </si>
  <si>
    <t>Materiales y Útiles de Aseo</t>
  </si>
  <si>
    <t>Menaje para Oficina, Casinos y Otros</t>
  </si>
  <si>
    <t>Insumos, Rep. y Accesorios Computacionales</t>
  </si>
  <si>
    <t>Materiales para Mant. y Rep. de Inmuebles</t>
  </si>
  <si>
    <t>Repuestos y Accesorios para Mant. y Rep. Vehículos</t>
  </si>
  <si>
    <t>012</t>
  </si>
  <si>
    <t>Otros Materiales, Repuestos y Útiles Diversos para Mant. Y Rep.</t>
  </si>
  <si>
    <t>Equipos Menores</t>
  </si>
  <si>
    <t>Productos Elaborados de Cuero, Caucho y Plásticos</t>
  </si>
  <si>
    <t>Productos Agropecuarios y Forestales</t>
  </si>
  <si>
    <t>016</t>
  </si>
  <si>
    <t>Materias Primas y Semielaboradas</t>
  </si>
  <si>
    <t>SERVICIOS BÁSICOS</t>
  </si>
  <si>
    <t>Electricidad</t>
  </si>
  <si>
    <t>Agua</t>
  </si>
  <si>
    <t>Gas</t>
  </si>
  <si>
    <t>Correo</t>
  </si>
  <si>
    <t>Telefonía Fija</t>
  </si>
  <si>
    <t>Telefonía Celular</t>
  </si>
  <si>
    <t>Acceso a Internet</t>
  </si>
  <si>
    <t xml:space="preserve">Enlaces de Telecomunicaciones </t>
  </si>
  <si>
    <t>MANTENIMIENTO Y REPARACIONES</t>
  </si>
  <si>
    <t>Mantenimiento y Reparación de Edificaciones</t>
  </si>
  <si>
    <t>Mantenimiento y Reparación de Vehículos</t>
  </si>
  <si>
    <t>Mantenimiento y Reparación de Mobiliarios y Otros</t>
  </si>
  <si>
    <t>Mantenimiento y Reparación de Máquinas y Equipos de Of.</t>
  </si>
  <si>
    <t>Mantenimiento y Reparación de Otras Maquinarias y Equipos</t>
  </si>
  <si>
    <t>Mantenimiento y Reparación de Equipos Informáticos</t>
  </si>
  <si>
    <t>PUBLICIDAD Y DIFUSIÓN</t>
  </si>
  <si>
    <t>Servicios de Publicidad</t>
  </si>
  <si>
    <t>Servicios de Impresión</t>
  </si>
  <si>
    <t>Servicios de Encuadernación y Empaste</t>
  </si>
  <si>
    <t>SERVICIOS GENERALES</t>
  </si>
  <si>
    <t>Servicios de Aseo</t>
  </si>
  <si>
    <t>Servicios de Vigilancia</t>
  </si>
  <si>
    <t>Servicios de Mantenión de Jardines</t>
  </si>
  <si>
    <t>Servicios por Mantención de Alumbrado Público</t>
  </si>
  <si>
    <t>Servicios por Mantención de Semáforos</t>
  </si>
  <si>
    <t>Servicios por Mantención de Señalizaciones de Tránsito</t>
  </si>
  <si>
    <t>Pasajes, Fletes y Bodegajes</t>
  </si>
  <si>
    <t>Salas Cunas y/o Jardines Infantiles</t>
  </si>
  <si>
    <t>Servicios de pago y Cobranzas</t>
  </si>
  <si>
    <t>Servicios de Suscripción y Similares</t>
  </si>
  <si>
    <t>Servicios de Producción y Desarrollo de Eventos</t>
  </si>
  <si>
    <t>ARRIENDOS</t>
  </si>
  <si>
    <t>Arriendo de Terrenos</t>
  </si>
  <si>
    <t>Arriendo de Edificios</t>
  </si>
  <si>
    <t>Arriendo de Vehículos</t>
  </si>
  <si>
    <t>Arriendo de Mobiliario y Otros</t>
  </si>
  <si>
    <t>Arriendo de Máquinas y Equipos</t>
  </si>
  <si>
    <t>Arriendo de Equipos Informáticos</t>
  </si>
  <si>
    <t>SERVICIOS FINANCIEROS Y DE SEGUROS</t>
  </si>
  <si>
    <t>Gastos Financieros por Compra y Venta de Títulos y Valores</t>
  </si>
  <si>
    <t>Primas y Gastos de Seguros</t>
  </si>
  <si>
    <t>Servicios de Giros y Remesas</t>
  </si>
  <si>
    <t>Gastos Bancarios</t>
  </si>
  <si>
    <t>SERVICIOS TÉCNICOS Y PROFESIONALES</t>
  </si>
  <si>
    <t>Estudios e Investigaciones</t>
  </si>
  <si>
    <t xml:space="preserve">Cursos de Capacitación </t>
  </si>
  <si>
    <t>Servicos Informáticos</t>
  </si>
  <si>
    <t>OTROS GASTOS EN BIENES Y SERVICIOS DE CONSUMO</t>
  </si>
  <si>
    <t>Gastos Menores</t>
  </si>
  <si>
    <t>Gastos de Representación, Protocolo y Ceremonial</t>
  </si>
  <si>
    <t>Intereses, Multas y Recargos</t>
  </si>
  <si>
    <t>Derechos y Tasas</t>
  </si>
  <si>
    <t>Contribuciones</t>
  </si>
  <si>
    <t>23</t>
  </si>
  <si>
    <t>PRESTACIONES DE SEGURIDAD SOCIAL</t>
  </si>
  <si>
    <t>PRESTACIONES PREVISIONALES</t>
  </si>
  <si>
    <t>Desahucios e Indemnizaciones</t>
  </si>
  <si>
    <t>24</t>
  </si>
  <si>
    <t>AL SECTOR PRIVADO</t>
  </si>
  <si>
    <t>Fondos de Emergencia</t>
  </si>
  <si>
    <t>Educ.- Personas Jurídicas Privadas, Art.13 DFL 1-3063/80</t>
  </si>
  <si>
    <t>Salud - Personas Jurídicas Privadas, Art.13 DFL 1-3063/80</t>
  </si>
  <si>
    <t>Organizaciones Comunitarios</t>
  </si>
  <si>
    <t>Otras Personas Jurídicas Privadas</t>
  </si>
  <si>
    <t>Voluntariado</t>
  </si>
  <si>
    <t>Asistencia Social a Personas Naturales</t>
  </si>
  <si>
    <t>Premios y Otros</t>
  </si>
  <si>
    <t>Otras Transferencias al Sector Privado</t>
  </si>
  <si>
    <t>A OTRAS ENTIDADES PÚBLICAS</t>
  </si>
  <si>
    <t>A la Junta Nacional de Auxilio Escolar y Becas</t>
  </si>
  <si>
    <t>A los Servicios de Salud</t>
  </si>
  <si>
    <t>Multa Ley de Alcoholes</t>
  </si>
  <si>
    <t>080</t>
  </si>
  <si>
    <t>A las Asociaciones</t>
  </si>
  <si>
    <t>A la Asociación Chilena de Municipalidades</t>
  </si>
  <si>
    <t>A Otras Asociaciones</t>
  </si>
  <si>
    <t>090</t>
  </si>
  <si>
    <t>Al Fondo Común Municipal - Permisos de Circulación</t>
  </si>
  <si>
    <t>Aporte Año Vigente</t>
  </si>
  <si>
    <t>Aporte Otros Años</t>
  </si>
  <si>
    <t>Intereses y Reajustes Pagados</t>
  </si>
  <si>
    <t>092</t>
  </si>
  <si>
    <t>Al Fondo Común Municipal - Patentes Municipales</t>
  </si>
  <si>
    <t>091</t>
  </si>
  <si>
    <t>Al Fondo Común Municipal - Multas</t>
  </si>
  <si>
    <t>Art. 14, Nº 6, Ley Nº 18.695</t>
  </si>
  <si>
    <t>A Otras Entidades Públicas</t>
  </si>
  <si>
    <t>A Otras Municipalidades</t>
  </si>
  <si>
    <t>A Servicios Incorporados a su Gestión</t>
  </si>
  <si>
    <t>A Educación</t>
  </si>
  <si>
    <t>A Salud</t>
  </si>
  <si>
    <t>A Cementerios</t>
  </si>
  <si>
    <t>A EMPRESAS PÚBLICAS NO FINANCIERAS</t>
  </si>
  <si>
    <t>A EMPRESAS PÚBLICAS FINANCIERAS</t>
  </si>
  <si>
    <t>A GOBIERNOS EXTRANJEROS</t>
  </si>
  <si>
    <t>A ORGANISMOS INTERNACIONALES</t>
  </si>
  <si>
    <t>A Mercociudades</t>
  </si>
  <si>
    <t>25</t>
  </si>
  <si>
    <t>INTEGROS AL FISCO</t>
  </si>
  <si>
    <t>IMPUESTOS</t>
  </si>
  <si>
    <t>26</t>
  </si>
  <si>
    <t>OTROS GASTOS CORRIENTES</t>
  </si>
  <si>
    <t>DEVOLUCIONES</t>
  </si>
  <si>
    <t>COMPENSACIÓN POR DAÑOS POR DAÑOS A TERCEROS Y/O A LA PROPIEDAD</t>
  </si>
  <si>
    <t>APLICACIÓN FONDOS DE TERCEROS</t>
  </si>
  <si>
    <t>Arancel al Registro de Multas de Tránsito No Pagadas</t>
  </si>
  <si>
    <t>Aplicación Otros Fondos de Terceros</t>
  </si>
  <si>
    <t>29</t>
  </si>
  <si>
    <t>ADQUISICIÓN DE ACTIVOS NO FINANCIEROS</t>
  </si>
  <si>
    <t>Máquinas y Equipos de Oficina</t>
  </si>
  <si>
    <t>Maquinarias y Equipos para la Producción</t>
  </si>
  <si>
    <t xml:space="preserve"> </t>
  </si>
  <si>
    <t>Equipos Computacionales y Periféricos</t>
  </si>
  <si>
    <t>Equipos de Comunicaciones para Redes Informáticas</t>
  </si>
  <si>
    <t>Programas Computacionales</t>
  </si>
  <si>
    <t>Sistemas de Información</t>
  </si>
  <si>
    <t>30</t>
  </si>
  <si>
    <t>ADQUISICIÓN DE ACTIVOS FINANCIEROS</t>
  </si>
  <si>
    <t>COMPRA DE TÍTULOS Y VALORES</t>
  </si>
  <si>
    <t>Pactos de Retrocompra</t>
  </si>
  <si>
    <t>Bonos o Pagarés</t>
  </si>
  <si>
    <t>COMPRAS DE ACCIONES Y PARTICIPACIONES DE CAPITAL</t>
  </si>
  <si>
    <t>OPERACIONES DE CAMBIO</t>
  </si>
  <si>
    <t>31</t>
  </si>
  <si>
    <t>INICIATIVAS DE INVERSIÓN</t>
  </si>
  <si>
    <t>ESTUDIOS BÁSICOS</t>
  </si>
  <si>
    <t>Gastos Administativos</t>
  </si>
  <si>
    <t>Consultorías</t>
  </si>
  <si>
    <t>PROYECTOS</t>
  </si>
  <si>
    <t>Gastos Administrativos</t>
  </si>
  <si>
    <t>Terrenos</t>
  </si>
  <si>
    <t>Obras Civiles</t>
  </si>
  <si>
    <t>Equipamiento</t>
  </si>
  <si>
    <t>Equipos</t>
  </si>
  <si>
    <t>Vehículos</t>
  </si>
  <si>
    <t>32</t>
  </si>
  <si>
    <t>PRÉSTAMOS</t>
  </si>
  <si>
    <t>33</t>
  </si>
  <si>
    <t>TRANSFERENCIAS DE CAPITAL</t>
  </si>
  <si>
    <t>A los Servicios Regionales de Vivienda y Urbanismo</t>
  </si>
  <si>
    <t>Programa Pavimentos Participativos</t>
  </si>
  <si>
    <t>Programa Mejoramiento Condominios Sociales</t>
  </si>
  <si>
    <t>Programa Rehabilitación de Espacios Públicos</t>
  </si>
  <si>
    <t>Programas Urbanos</t>
  </si>
  <si>
    <t>34</t>
  </si>
  <si>
    <t>SERVICIO DE LA DEUDA</t>
  </si>
  <si>
    <t>AMORTIZACIÓN DEUDA INTERNA</t>
  </si>
  <si>
    <t>INTERESES DEUDA INTERNA</t>
  </si>
  <si>
    <t>OTROS GASTOS FINANCIEROS DEUDA INTERNA</t>
  </si>
  <si>
    <t>DEUDA FLOTANTE</t>
  </si>
  <si>
    <t>35</t>
  </si>
  <si>
    <t>SALDO FINAL DE CAJA</t>
  </si>
  <si>
    <t>T O T A L   G A S T O S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</si>
</sst>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;[Red]#,##0"/>
  </numFmts>
  <fonts count="3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10"/>
      <name val="Trebuchet MS"/>
      <family val="2"/>
    </font>
    <font>
      <sz val="10"/>
      <color indexed="10"/>
      <name val="Trebuchet MS"/>
      <family val="2"/>
    </font>
    <font>
      <sz val="10"/>
      <color indexed="12"/>
      <name val="Trebuchet MS"/>
      <family val="2"/>
    </font>
    <font>
      <b/>
      <i/>
      <sz val="10"/>
      <name val="Trebuchet MS"/>
      <family val="2"/>
    </font>
    <font>
      <sz val="20"/>
      <name val="Trebuchet MS"/>
      <family val="2"/>
    </font>
    <font>
      <sz val="8"/>
      <name val="Trebuchet MS"/>
      <family val="2"/>
    </font>
    <font>
      <b/>
      <u/>
      <sz val="8"/>
      <name val="Trebuchet MS"/>
      <family val="2"/>
    </font>
    <font>
      <b/>
      <sz val="8"/>
      <name val="Trebuchet MS"/>
      <family val="2"/>
    </font>
    <font>
      <b/>
      <i/>
      <sz val="8"/>
      <name val="Trebuchet MS"/>
      <family val="2"/>
    </font>
    <font>
      <sz val="8"/>
      <color indexed="10"/>
      <name val="Trebuchet MS"/>
      <family val="2"/>
    </font>
    <font>
      <b/>
      <sz val="8"/>
      <color indexed="10"/>
      <name val="Trebuchet MS"/>
      <family val="2"/>
    </font>
    <font>
      <b/>
      <i/>
      <sz val="9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9"/>
      <color indexed="10"/>
      <name val="Trebuchet MS"/>
      <family val="2"/>
    </font>
    <font>
      <b/>
      <u/>
      <sz val="10"/>
      <name val="Trebuchet MS"/>
      <family val="2"/>
    </font>
    <font>
      <sz val="8"/>
      <color indexed="57"/>
      <name val="Trebuchet MS"/>
      <family val="2"/>
    </font>
    <font>
      <b/>
      <sz val="8"/>
      <color indexed="12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2"/>
      <color indexed="10"/>
      <name val="Trebuchet MS"/>
      <family val="2"/>
    </font>
    <font>
      <sz val="10"/>
      <color indexed="57"/>
      <name val="Trebuchet MS"/>
      <family val="2"/>
    </font>
    <font>
      <sz val="12"/>
      <color indexed="57"/>
      <name val="Trebuchet MS"/>
      <family val="2"/>
    </font>
    <font>
      <b/>
      <sz val="8"/>
      <color indexed="57"/>
      <name val="Trebuchet MS"/>
      <family val="2"/>
    </font>
    <font>
      <b/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8"/>
      <color indexed="81"/>
      <name val="Tahoma"/>
    </font>
    <font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8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 hidden="1"/>
    </xf>
    <xf numFmtId="0" fontId="2" fillId="2" borderId="0" xfId="0" applyFont="1" applyFill="1"/>
    <xf numFmtId="0" fontId="1" fillId="0" borderId="0" xfId="0" applyFont="1" applyFill="1"/>
    <xf numFmtId="0" fontId="4" fillId="2" borderId="0" xfId="0" applyFont="1" applyFill="1"/>
    <xf numFmtId="49" fontId="1" fillId="2" borderId="0" xfId="0" applyNumberFormat="1" applyFont="1" applyFill="1" applyAlignment="1">
      <alignment horizontal="center"/>
    </xf>
    <xf numFmtId="0" fontId="6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49" fontId="2" fillId="3" borderId="6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horizontal="center"/>
    </xf>
    <xf numFmtId="49" fontId="6" fillId="3" borderId="21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0" fontId="8" fillId="2" borderId="0" xfId="0" applyFont="1" applyFill="1"/>
    <xf numFmtId="165" fontId="1" fillId="2" borderId="0" xfId="0" applyNumberFormat="1" applyFont="1" applyFill="1" applyAlignment="1" applyProtection="1">
      <alignment horizontal="center"/>
      <protection locked="0" hidden="1"/>
    </xf>
    <xf numFmtId="0" fontId="2" fillId="2" borderId="37" xfId="0" applyFont="1" applyFill="1" applyBorder="1"/>
    <xf numFmtId="0" fontId="1" fillId="2" borderId="37" xfId="0" applyFont="1" applyFill="1" applyBorder="1"/>
    <xf numFmtId="0" fontId="4" fillId="2" borderId="37" xfId="0" applyFont="1" applyFill="1" applyBorder="1"/>
    <xf numFmtId="0" fontId="6" fillId="2" borderId="37" xfId="0" applyFont="1" applyFill="1" applyBorder="1"/>
    <xf numFmtId="164" fontId="1" fillId="2" borderId="37" xfId="0" applyNumberFormat="1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center"/>
      <protection locked="0" hidden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center"/>
    </xf>
    <xf numFmtId="0" fontId="8" fillId="3" borderId="6" xfId="0" applyFont="1" applyFill="1" applyBorder="1"/>
    <xf numFmtId="0" fontId="8" fillId="2" borderId="0" xfId="0" applyFont="1" applyFill="1" applyBorder="1"/>
    <xf numFmtId="0" fontId="10" fillId="2" borderId="27" xfId="0" applyFont="1" applyFill="1" applyBorder="1"/>
    <xf numFmtId="0" fontId="10" fillId="2" borderId="0" xfId="0" applyFont="1" applyFill="1" applyBorder="1"/>
    <xf numFmtId="0" fontId="10" fillId="2" borderId="0" xfId="0" applyFont="1" applyFill="1"/>
    <xf numFmtId="49" fontId="11" fillId="2" borderId="0" xfId="0" applyNumberFormat="1" applyFont="1" applyFill="1" applyBorder="1" applyAlignment="1">
      <alignment horizontal="center" vertical="center" textRotation="90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textRotation="90"/>
      <protection locked="0" hidden="1"/>
    </xf>
    <xf numFmtId="49" fontId="10" fillId="4" borderId="19" xfId="0" applyNumberFormat="1" applyFont="1" applyFill="1" applyBorder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 textRotation="90" wrapText="1"/>
    </xf>
    <xf numFmtId="0" fontId="10" fillId="4" borderId="16" xfId="0" applyFont="1" applyFill="1" applyBorder="1" applyAlignment="1">
      <alignment horizontal="center" vertical="center" textRotation="90" wrapText="1"/>
    </xf>
    <xf numFmtId="0" fontId="10" fillId="4" borderId="19" xfId="0" applyFont="1" applyFill="1" applyBorder="1" applyAlignment="1">
      <alignment horizontal="center" vertical="center"/>
    </xf>
    <xf numFmtId="0" fontId="10" fillId="4" borderId="37" xfId="0" applyFont="1" applyFill="1" applyBorder="1" applyAlignment="1" applyProtection="1">
      <alignment horizontal="center" vertical="center" textRotation="90"/>
      <protection locked="0" hidden="1"/>
    </xf>
    <xf numFmtId="49" fontId="8" fillId="3" borderId="6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/>
    <xf numFmtId="165" fontId="8" fillId="2" borderId="37" xfId="0" applyNumberFormat="1" applyFont="1" applyFill="1" applyBorder="1" applyAlignment="1" applyProtection="1">
      <alignment horizontal="center"/>
      <protection locked="0" hidden="1"/>
    </xf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37" xfId="0" applyFont="1" applyFill="1" applyBorder="1" applyAlignment="1" applyProtection="1">
      <alignment horizontal="center"/>
      <protection locked="0" hidden="1"/>
    </xf>
    <xf numFmtId="49" fontId="8" fillId="2" borderId="9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3" fontId="8" fillId="2" borderId="37" xfId="0" applyNumberFormat="1" applyFont="1" applyFill="1" applyBorder="1" applyAlignment="1" applyProtection="1">
      <alignment horizontal="center"/>
      <protection locked="0" hidden="1"/>
    </xf>
    <xf numFmtId="49" fontId="8" fillId="2" borderId="10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0" fontId="10" fillId="2" borderId="14" xfId="0" applyFont="1" applyFill="1" applyBorder="1"/>
    <xf numFmtId="49" fontId="8" fillId="2" borderId="35" xfId="0" applyNumberFormat="1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49" fontId="10" fillId="3" borderId="16" xfId="0" applyNumberFormat="1" applyFont="1" applyFill="1" applyBorder="1" applyAlignment="1">
      <alignment horizontal="center"/>
    </xf>
    <xf numFmtId="0" fontId="10" fillId="3" borderId="16" xfId="0" applyFont="1" applyFill="1" applyBorder="1"/>
    <xf numFmtId="0" fontId="10" fillId="3" borderId="37" xfId="0" applyFont="1" applyFill="1" applyBorder="1" applyAlignment="1" applyProtection="1">
      <alignment horizontal="center"/>
      <protection locked="0" hidden="1"/>
    </xf>
    <xf numFmtId="49" fontId="8" fillId="2" borderId="20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8" fillId="2" borderId="23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0" fontId="10" fillId="2" borderId="15" xfId="0" applyFont="1" applyFill="1" applyBorder="1"/>
    <xf numFmtId="49" fontId="10" fillId="2" borderId="8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0" fontId="10" fillId="2" borderId="31" xfId="0" applyFont="1" applyFill="1" applyBorder="1"/>
    <xf numFmtId="3" fontId="8" fillId="3" borderId="37" xfId="0" applyNumberFormat="1" applyFont="1" applyFill="1" applyBorder="1" applyAlignment="1" applyProtection="1">
      <alignment horizontal="center"/>
      <protection locked="0" hidden="1"/>
    </xf>
    <xf numFmtId="0" fontId="8" fillId="3" borderId="37" xfId="0" applyFont="1" applyFill="1" applyBorder="1" applyAlignment="1" applyProtection="1">
      <alignment horizontal="center"/>
      <protection locked="0" hidden="1"/>
    </xf>
    <xf numFmtId="49" fontId="11" fillId="3" borderId="19" xfId="0" applyNumberFormat="1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horizontal="center"/>
    </xf>
    <xf numFmtId="49" fontId="10" fillId="3" borderId="16" xfId="0" applyNumberFormat="1" applyFont="1" applyFill="1" applyBorder="1"/>
    <xf numFmtId="49" fontId="8" fillId="3" borderId="21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49" fontId="8" fillId="3" borderId="23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horizontal="center"/>
    </xf>
    <xf numFmtId="0" fontId="8" fillId="3" borderId="15" xfId="0" applyFont="1" applyFill="1" applyBorder="1"/>
    <xf numFmtId="49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/>
    <xf numFmtId="49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49" fontId="12" fillId="3" borderId="8" xfId="0" applyNumberFormat="1" applyFont="1" applyFill="1" applyBorder="1" applyAlignment="1">
      <alignment horizontal="center"/>
    </xf>
    <xf numFmtId="49" fontId="12" fillId="3" borderId="15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0" fontId="12" fillId="3" borderId="15" xfId="0" applyFont="1" applyFill="1" applyBorder="1"/>
    <xf numFmtId="49" fontId="8" fillId="3" borderId="25" xfId="0" applyNumberFormat="1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49" fontId="10" fillId="3" borderId="18" xfId="0" applyNumberFormat="1" applyFont="1" applyFill="1" applyBorder="1" applyAlignment="1">
      <alignment horizontal="center"/>
    </xf>
    <xf numFmtId="0" fontId="10" fillId="3" borderId="18" xfId="0" applyFont="1" applyFill="1" applyBorder="1"/>
    <xf numFmtId="49" fontId="10" fillId="3" borderId="26" xfId="0" applyNumberFormat="1" applyFont="1" applyFill="1" applyBorder="1" applyAlignment="1">
      <alignment horizontal="center"/>
    </xf>
    <xf numFmtId="49" fontId="10" fillId="3" borderId="30" xfId="0" applyNumberFormat="1" applyFont="1" applyFill="1" applyBorder="1" applyAlignment="1">
      <alignment horizontal="center"/>
    </xf>
    <xf numFmtId="49" fontId="10" fillId="3" borderId="31" xfId="0" applyNumberFormat="1" applyFont="1" applyFill="1" applyBorder="1" applyAlignment="1">
      <alignment horizontal="center"/>
    </xf>
    <xf numFmtId="0" fontId="10" fillId="3" borderId="31" xfId="0" applyFont="1" applyFill="1" applyBorder="1"/>
    <xf numFmtId="49" fontId="8" fillId="3" borderId="20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8" fillId="3" borderId="13" xfId="0" applyFont="1" applyFill="1" applyBorder="1"/>
    <xf numFmtId="49" fontId="11" fillId="3" borderId="21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0" fontId="10" fillId="2" borderId="17" xfId="0" applyFont="1" applyFill="1" applyBorder="1"/>
    <xf numFmtId="49" fontId="8" fillId="2" borderId="22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49" fontId="10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/>
    <xf numFmtId="0" fontId="12" fillId="2" borderId="0" xfId="0" applyFont="1" applyFill="1"/>
    <xf numFmtId="0" fontId="11" fillId="2" borderId="0" xfId="0" applyFont="1" applyFill="1"/>
    <xf numFmtId="49" fontId="8" fillId="3" borderId="36" xfId="0" applyNumberFormat="1" applyFont="1" applyFill="1" applyBorder="1" applyAlignment="1">
      <alignment horizontal="center"/>
    </xf>
    <xf numFmtId="49" fontId="8" fillId="3" borderId="34" xfId="0" applyNumberFormat="1" applyFont="1" applyFill="1" applyBorder="1" applyAlignment="1">
      <alignment horizontal="center"/>
    </xf>
    <xf numFmtId="49" fontId="10" fillId="3" borderId="34" xfId="0" applyNumberFormat="1" applyFont="1" applyFill="1" applyBorder="1" applyAlignment="1">
      <alignment horizontal="center"/>
    </xf>
    <xf numFmtId="49" fontId="10" fillId="3" borderId="32" xfId="0" applyNumberFormat="1" applyFont="1" applyFill="1" applyBorder="1" applyAlignment="1">
      <alignment horizontal="center"/>
    </xf>
    <xf numFmtId="0" fontId="10" fillId="3" borderId="32" xfId="0" applyFont="1" applyFill="1" applyBorder="1"/>
    <xf numFmtId="49" fontId="8" fillId="3" borderId="28" xfId="0" applyNumberFormat="1" applyFont="1" applyFill="1" applyBorder="1" applyAlignment="1">
      <alignment horizontal="center"/>
    </xf>
    <xf numFmtId="49" fontId="8" fillId="3" borderId="33" xfId="0" applyNumberFormat="1" applyFont="1" applyFill="1" applyBorder="1" applyAlignment="1">
      <alignment horizontal="center"/>
    </xf>
    <xf numFmtId="49" fontId="8" fillId="3" borderId="29" xfId="0" applyNumberFormat="1" applyFont="1" applyFill="1" applyBorder="1" applyAlignment="1">
      <alignment horizontal="center"/>
    </xf>
    <xf numFmtId="0" fontId="8" fillId="3" borderId="29" xfId="0" applyFont="1" applyFill="1" applyBorder="1"/>
    <xf numFmtId="49" fontId="10" fillId="3" borderId="21" xfId="0" applyNumberFormat="1" applyFont="1" applyFill="1" applyBorder="1" applyAlignment="1">
      <alignment horizontal="center"/>
    </xf>
    <xf numFmtId="0" fontId="8" fillId="3" borderId="28" xfId="0" applyFont="1" applyFill="1" applyBorder="1"/>
    <xf numFmtId="49" fontId="13" fillId="3" borderId="8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49" fontId="13" fillId="3" borderId="21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0" fontId="10" fillId="2" borderId="16" xfId="0" applyFont="1" applyFill="1" applyBorder="1"/>
    <xf numFmtId="49" fontId="14" fillId="3" borderId="6" xfId="0" applyNumberFormat="1" applyFont="1" applyFill="1" applyBorder="1" applyAlignment="1">
      <alignment horizontal="center"/>
    </xf>
    <xf numFmtId="165" fontId="15" fillId="3" borderId="37" xfId="0" applyNumberFormat="1" applyFont="1" applyFill="1" applyBorder="1" applyAlignment="1" applyProtection="1">
      <alignment horizontal="center"/>
      <protection locked="0" hidden="1"/>
    </xf>
    <xf numFmtId="49" fontId="14" fillId="3" borderId="19" xfId="0" applyNumberFormat="1" applyFont="1" applyFill="1" applyBorder="1" applyAlignment="1">
      <alignment horizontal="center"/>
    </xf>
    <xf numFmtId="49" fontId="15" fillId="3" borderId="6" xfId="0" applyNumberFormat="1" applyFont="1" applyFill="1" applyBorder="1" applyAlignment="1">
      <alignment horizontal="center"/>
    </xf>
    <xf numFmtId="49" fontId="15" fillId="3" borderId="16" xfId="0" applyNumberFormat="1" applyFont="1" applyFill="1" applyBorder="1" applyAlignment="1">
      <alignment horizontal="center"/>
    </xf>
    <xf numFmtId="0" fontId="14" fillId="3" borderId="16" xfId="0" applyFont="1" applyFill="1" applyBorder="1"/>
    <xf numFmtId="3" fontId="15" fillId="3" borderId="37" xfId="0" applyNumberFormat="1" applyFont="1" applyFill="1" applyBorder="1" applyAlignment="1" applyProtection="1">
      <alignment horizontal="center"/>
      <protection locked="0" hidden="1"/>
    </xf>
    <xf numFmtId="49" fontId="14" fillId="3" borderId="16" xfId="0" applyNumberFormat="1" applyFont="1" applyFill="1" applyBorder="1" applyAlignment="1">
      <alignment horizontal="center"/>
    </xf>
    <xf numFmtId="0" fontId="16" fillId="3" borderId="37" xfId="0" applyFont="1" applyFill="1" applyBorder="1" applyAlignment="1" applyProtection="1">
      <alignment horizontal="center"/>
      <protection locked="0" hidden="1"/>
    </xf>
    <xf numFmtId="49" fontId="14" fillId="3" borderId="26" xfId="0" applyNumberFormat="1" applyFont="1" applyFill="1" applyBorder="1" applyAlignment="1">
      <alignment horizontal="center"/>
    </xf>
    <xf numFmtId="49" fontId="16" fillId="3" borderId="19" xfId="0" applyNumberFormat="1" applyFont="1" applyFill="1" applyBorder="1" applyAlignment="1">
      <alignment horizontal="center"/>
    </xf>
    <xf numFmtId="0" fontId="15" fillId="3" borderId="16" xfId="0" applyFont="1" applyFill="1" applyBorder="1"/>
    <xf numFmtId="49" fontId="6" fillId="3" borderId="6" xfId="0" applyNumberFormat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 textRotation="90" wrapText="1"/>
    </xf>
    <xf numFmtId="0" fontId="2" fillId="3" borderId="31" xfId="0" applyFont="1" applyFill="1" applyBorder="1" applyAlignment="1">
      <alignment horizontal="center" vertical="center" textRotation="90" wrapText="1"/>
    </xf>
    <xf numFmtId="0" fontId="6" fillId="3" borderId="26" xfId="0" applyFont="1" applyFill="1" applyBorder="1"/>
    <xf numFmtId="165" fontId="2" fillId="3" borderId="37" xfId="0" applyNumberFormat="1" applyFont="1" applyFill="1" applyBorder="1" applyAlignment="1" applyProtection="1">
      <alignment horizontal="center"/>
      <protection locked="0" hidden="1"/>
    </xf>
    <xf numFmtId="49" fontId="16" fillId="3" borderId="6" xfId="0" applyNumberFormat="1" applyFont="1" applyFill="1" applyBorder="1" applyAlignment="1">
      <alignment horizontal="center"/>
    </xf>
    <xf numFmtId="49" fontId="15" fillId="3" borderId="5" xfId="0" applyNumberFormat="1" applyFont="1" applyFill="1" applyBorder="1" applyAlignment="1">
      <alignment horizontal="center"/>
    </xf>
    <xf numFmtId="49" fontId="16" fillId="3" borderId="31" xfId="0" applyNumberFormat="1" applyFont="1" applyFill="1" applyBorder="1" applyAlignment="1">
      <alignment horizontal="center"/>
    </xf>
    <xf numFmtId="49" fontId="16" fillId="3" borderId="30" xfId="0" applyNumberFormat="1" applyFont="1" applyFill="1" applyBorder="1" applyAlignment="1">
      <alignment horizontal="center"/>
    </xf>
    <xf numFmtId="0" fontId="15" fillId="3" borderId="26" xfId="0" applyFont="1" applyFill="1" applyBorder="1"/>
    <xf numFmtId="0" fontId="15" fillId="3" borderId="37" xfId="0" applyFont="1" applyFill="1" applyBorder="1" applyAlignment="1" applyProtection="1">
      <alignment horizontal="center"/>
      <protection locked="0" hidden="1"/>
    </xf>
    <xf numFmtId="49" fontId="6" fillId="3" borderId="16" xfId="0" applyNumberFormat="1" applyFont="1" applyFill="1" applyBorder="1" applyAlignment="1">
      <alignment horizontal="center"/>
    </xf>
    <xf numFmtId="0" fontId="6" fillId="3" borderId="16" xfId="0" applyFont="1" applyFill="1" applyBorder="1"/>
    <xf numFmtId="3" fontId="2" fillId="3" borderId="37" xfId="0" applyNumberFormat="1" applyFont="1" applyFill="1" applyBorder="1" applyAlignment="1" applyProtection="1">
      <alignment horizontal="center"/>
      <protection locked="0" hidden="1"/>
    </xf>
    <xf numFmtId="49" fontId="15" fillId="3" borderId="26" xfId="0" applyNumberFormat="1" applyFont="1" applyFill="1" applyBorder="1" applyAlignment="1">
      <alignment horizontal="center"/>
    </xf>
    <xf numFmtId="49" fontId="15" fillId="3" borderId="30" xfId="0" applyNumberFormat="1" applyFont="1" applyFill="1" applyBorder="1" applyAlignment="1">
      <alignment horizontal="center"/>
    </xf>
    <xf numFmtId="49" fontId="15" fillId="3" borderId="31" xfId="0" applyNumberFormat="1" applyFont="1" applyFill="1" applyBorder="1" applyAlignment="1">
      <alignment horizontal="center"/>
    </xf>
    <xf numFmtId="0" fontId="15" fillId="3" borderId="31" xfId="0" applyFont="1" applyFill="1" applyBorder="1"/>
    <xf numFmtId="3" fontId="16" fillId="3" borderId="37" xfId="0" applyNumberFormat="1" applyFont="1" applyFill="1" applyBorder="1" applyAlignment="1" applyProtection="1">
      <alignment horizontal="center"/>
      <protection locked="0" hidden="1"/>
    </xf>
    <xf numFmtId="0" fontId="1" fillId="3" borderId="37" xfId="0" applyFont="1" applyFill="1" applyBorder="1" applyAlignment="1" applyProtection="1">
      <alignment horizontal="center"/>
      <protection locked="0" hidden="1"/>
    </xf>
    <xf numFmtId="49" fontId="6" fillId="3" borderId="30" xfId="0" applyNumberFormat="1" applyFont="1" applyFill="1" applyBorder="1" applyAlignment="1">
      <alignment horizontal="center"/>
    </xf>
    <xf numFmtId="49" fontId="6" fillId="3" borderId="31" xfId="0" applyNumberFormat="1" applyFont="1" applyFill="1" applyBorder="1" applyAlignment="1">
      <alignment horizontal="center"/>
    </xf>
    <xf numFmtId="0" fontId="6" fillId="3" borderId="31" xfId="0" applyFont="1" applyFill="1" applyBorder="1"/>
    <xf numFmtId="49" fontId="16" fillId="2" borderId="24" xfId="0" applyNumberFormat="1" applyFont="1" applyFill="1" applyBorder="1" applyAlignment="1">
      <alignment horizontal="center"/>
    </xf>
    <xf numFmtId="49" fontId="16" fillId="2" borderId="25" xfId="0" applyNumberFormat="1" applyFont="1" applyFill="1" applyBorder="1" applyAlignment="1">
      <alignment horizontal="center"/>
    </xf>
    <xf numFmtId="49" fontId="16" fillId="2" borderId="21" xfId="0" applyNumberFormat="1" applyFont="1" applyFill="1" applyBorder="1" applyAlignment="1">
      <alignment horizontal="center"/>
    </xf>
    <xf numFmtId="49" fontId="16" fillId="3" borderId="26" xfId="0" applyNumberFormat="1" applyFont="1" applyFill="1" applyBorder="1" applyAlignment="1">
      <alignment horizontal="center"/>
    </xf>
    <xf numFmtId="49" fontId="16" fillId="3" borderId="21" xfId="0" applyNumberFormat="1" applyFont="1" applyFill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49" fontId="15" fillId="3" borderId="0" xfId="0" applyNumberFormat="1" applyFont="1" applyFill="1" applyBorder="1" applyAlignment="1">
      <alignment horizontal="center"/>
    </xf>
    <xf numFmtId="0" fontId="15" fillId="3" borderId="0" xfId="0" applyFont="1" applyFill="1" applyBorder="1"/>
    <xf numFmtId="49" fontId="6" fillId="3" borderId="8" xfId="0" applyNumberFormat="1" applyFont="1" applyFill="1" applyBorder="1" applyAlignment="1">
      <alignment horizontal="center"/>
    </xf>
    <xf numFmtId="0" fontId="6" fillId="3" borderId="21" xfId="0" applyFont="1" applyFill="1" applyBorder="1"/>
    <xf numFmtId="3" fontId="6" fillId="3" borderId="37" xfId="0" applyNumberFormat="1" applyFont="1" applyFill="1" applyBorder="1" applyAlignment="1" applyProtection="1">
      <alignment horizontal="center"/>
      <protection locked="0" hidden="1"/>
    </xf>
    <xf numFmtId="49" fontId="15" fillId="3" borderId="19" xfId="0" applyNumberFormat="1" applyFont="1" applyFill="1" applyBorder="1" applyAlignment="1">
      <alignment horizontal="center"/>
    </xf>
    <xf numFmtId="49" fontId="17" fillId="3" borderId="19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0" fontId="17" fillId="3" borderId="16" xfId="0" applyFont="1" applyFill="1" applyBorder="1"/>
    <xf numFmtId="0" fontId="17" fillId="3" borderId="37" xfId="0" applyFont="1" applyFill="1" applyBorder="1"/>
    <xf numFmtId="0" fontId="6" fillId="3" borderId="37" xfId="0" applyFont="1" applyFill="1" applyBorder="1" applyAlignment="1" applyProtection="1">
      <alignment horizontal="center"/>
      <protection locked="0" hidden="1"/>
    </xf>
    <xf numFmtId="49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/>
    <xf numFmtId="49" fontId="2" fillId="4" borderId="19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65" fontId="2" fillId="4" borderId="37" xfId="0" applyNumberFormat="1" applyFont="1" applyFill="1" applyBorder="1" applyAlignment="1" applyProtection="1">
      <alignment horizontal="center"/>
      <protection locked="0" hidden="1"/>
    </xf>
    <xf numFmtId="0" fontId="2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/>
    <xf numFmtId="0" fontId="1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1" fillId="0" borderId="0" xfId="0" applyFont="1"/>
    <xf numFmtId="0" fontId="2" fillId="4" borderId="38" xfId="0" applyFont="1" applyFill="1" applyBorder="1" applyAlignment="1">
      <alignment horizontal="center" vertical="center" textRotation="90" wrapText="1"/>
    </xf>
    <xf numFmtId="0" fontId="2" fillId="4" borderId="39" xfId="0" applyFont="1" applyFill="1" applyBorder="1" applyAlignment="1">
      <alignment horizontal="center" vertical="center" textRotation="90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 vertical="center" textRotation="90" wrapText="1"/>
    </xf>
    <xf numFmtId="0" fontId="2" fillId="4" borderId="43" xfId="0" applyFont="1" applyFill="1" applyBorder="1" applyAlignment="1">
      <alignment horizontal="center" vertical="center" textRotation="90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textRotation="90" wrapText="1"/>
      <protection locked="0" hidden="1"/>
    </xf>
    <xf numFmtId="0" fontId="2" fillId="4" borderId="44" xfId="0" applyFont="1" applyFill="1" applyBorder="1" applyAlignment="1" applyProtection="1">
      <alignment horizontal="center" vertical="center" textRotation="90" wrapText="1"/>
      <protection locked="0" hidden="1"/>
    </xf>
    <xf numFmtId="0" fontId="2" fillId="4" borderId="45" xfId="0" applyFont="1" applyFill="1" applyBorder="1" applyAlignment="1" applyProtection="1">
      <alignment horizontal="center" vertical="center" textRotation="90" wrapText="1"/>
      <protection locked="0" hidden="1"/>
    </xf>
    <xf numFmtId="0" fontId="2" fillId="4" borderId="3" xfId="0" applyFont="1" applyFill="1" applyBorder="1" applyAlignment="1" applyProtection="1">
      <alignment horizontal="center" vertical="center" textRotation="90" wrapText="1"/>
      <protection locked="0" hidden="1"/>
    </xf>
    <xf numFmtId="0" fontId="22" fillId="2" borderId="0" xfId="0" applyFont="1" applyFill="1"/>
    <xf numFmtId="0" fontId="22" fillId="0" borderId="0" xfId="0" applyFont="1"/>
    <xf numFmtId="0" fontId="13" fillId="2" borderId="0" xfId="0" applyFont="1" applyFill="1"/>
    <xf numFmtId="49" fontId="6" fillId="3" borderId="46" xfId="0" applyNumberFormat="1" applyFont="1" applyFill="1" applyBorder="1" applyAlignment="1">
      <alignment horizontal="center"/>
    </xf>
    <xf numFmtId="49" fontId="6" fillId="3" borderId="47" xfId="0" applyNumberFormat="1" applyFont="1" applyFill="1" applyBorder="1" applyAlignment="1">
      <alignment horizontal="center"/>
    </xf>
    <xf numFmtId="49" fontId="6" fillId="3" borderId="40" xfId="0" applyNumberFormat="1" applyFont="1" applyFill="1" applyBorder="1" applyAlignment="1">
      <alignment horizontal="center"/>
    </xf>
    <xf numFmtId="0" fontId="6" fillId="3" borderId="47" xfId="0" applyFont="1" applyFill="1" applyBorder="1"/>
    <xf numFmtId="3" fontId="2" fillId="3" borderId="40" xfId="0" applyNumberFormat="1" applyFont="1" applyFill="1" applyBorder="1" applyAlignment="1">
      <alignment horizontal="center"/>
    </xf>
    <xf numFmtId="3" fontId="2" fillId="3" borderId="40" xfId="0" applyNumberFormat="1" applyFont="1" applyFill="1" applyBorder="1"/>
    <xf numFmtId="3" fontId="2" fillId="3" borderId="48" xfId="0" applyNumberFormat="1" applyFont="1" applyFill="1" applyBorder="1" applyAlignment="1">
      <alignment horizontal="center"/>
    </xf>
    <xf numFmtId="0" fontId="23" fillId="2" borderId="0" xfId="0" applyFont="1" applyFill="1"/>
    <xf numFmtId="0" fontId="23" fillId="0" borderId="0" xfId="0" applyFont="1"/>
    <xf numFmtId="49" fontId="1" fillId="3" borderId="19" xfId="0" applyNumberFormat="1" applyFont="1" applyFill="1" applyBorder="1" applyAlignment="1">
      <alignment horizontal="center"/>
    </xf>
    <xf numFmtId="49" fontId="2" fillId="3" borderId="47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/>
    </xf>
    <xf numFmtId="49" fontId="2" fillId="3" borderId="40" xfId="0" applyNumberFormat="1" applyFont="1" applyFill="1" applyBorder="1" applyAlignment="1">
      <alignment horizontal="center"/>
    </xf>
    <xf numFmtId="0" fontId="2" fillId="3" borderId="47" xfId="0" applyFont="1" applyFill="1" applyBorder="1"/>
    <xf numFmtId="3" fontId="1" fillId="3" borderId="40" xfId="0" applyNumberFormat="1" applyFont="1" applyFill="1" applyBorder="1" applyAlignment="1">
      <alignment horizontal="center"/>
    </xf>
    <xf numFmtId="3" fontId="1" fillId="3" borderId="40" xfId="0" applyNumberFormat="1" applyFont="1" applyFill="1" applyBorder="1"/>
    <xf numFmtId="3" fontId="1" fillId="3" borderId="48" xfId="0" applyNumberFormat="1" applyFont="1" applyFill="1" applyBorder="1" applyAlignment="1">
      <alignment horizontal="center"/>
    </xf>
    <xf numFmtId="0" fontId="4" fillId="0" borderId="0" xfId="0" applyFont="1"/>
    <xf numFmtId="0" fontId="19" fillId="2" borderId="0" xfId="0" applyFont="1" applyFill="1"/>
    <xf numFmtId="49" fontId="1" fillId="2" borderId="20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2" fillId="2" borderId="50" xfId="0" applyFont="1" applyFill="1" applyBorder="1"/>
    <xf numFmtId="3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0" fontId="24" fillId="2" borderId="0" xfId="0" applyFont="1" applyFill="1"/>
    <xf numFmtId="0" fontId="24" fillId="0" borderId="0" xfId="0" applyFont="1"/>
    <xf numFmtId="49" fontId="1" fillId="2" borderId="21" xfId="0" applyNumberFormat="1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1" fillId="2" borderId="52" xfId="0" applyFont="1" applyFill="1" applyBorder="1"/>
    <xf numFmtId="3" fontId="1" fillId="2" borderId="53" xfId="0" applyNumberFormat="1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33" xfId="0" applyNumberFormat="1" applyFont="1" applyFill="1" applyBorder="1" applyAlignment="1">
      <alignment horizontal="center"/>
    </xf>
    <xf numFmtId="0" fontId="1" fillId="2" borderId="43" xfId="0" applyFont="1" applyFill="1" applyBorder="1"/>
    <xf numFmtId="3" fontId="1" fillId="2" borderId="54" xfId="0" applyNumberFormat="1" applyFont="1" applyFill="1" applyBorder="1" applyAlignment="1">
      <alignment horizontal="center"/>
    </xf>
    <xf numFmtId="3" fontId="1" fillId="2" borderId="54" xfId="0" applyNumberFormat="1" applyFont="1" applyFill="1" applyBorder="1"/>
    <xf numFmtId="3" fontId="1" fillId="2" borderId="8" xfId="0" applyNumberFormat="1" applyFont="1" applyFill="1" applyBorder="1" applyAlignment="1">
      <alignment horizontal="center"/>
    </xf>
    <xf numFmtId="49" fontId="1" fillId="2" borderId="54" xfId="0" applyNumberFormat="1" applyFont="1" applyFill="1" applyBorder="1" applyAlignment="1">
      <alignment horizontal="center"/>
    </xf>
    <xf numFmtId="49" fontId="1" fillId="2" borderId="55" xfId="0" applyNumberFormat="1" applyFont="1" applyFill="1" applyBorder="1" applyAlignment="1">
      <alignment horizontal="center"/>
    </xf>
    <xf numFmtId="0" fontId="1" fillId="2" borderId="56" xfId="0" applyFont="1" applyFill="1" applyBorder="1"/>
    <xf numFmtId="49" fontId="1" fillId="2" borderId="53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0" fontId="1" fillId="2" borderId="54" xfId="0" applyFont="1" applyFill="1" applyBorder="1"/>
    <xf numFmtId="49" fontId="1" fillId="2" borderId="57" xfId="0" applyNumberFormat="1" applyFont="1" applyFill="1" applyBorder="1" applyAlignment="1">
      <alignment horizontal="center"/>
    </xf>
    <xf numFmtId="0" fontId="1" fillId="2" borderId="53" xfId="0" applyFont="1" applyFill="1" applyBorder="1"/>
    <xf numFmtId="3" fontId="1" fillId="2" borderId="52" xfId="0" applyNumberFormat="1" applyFont="1" applyFill="1" applyBorder="1" applyAlignment="1">
      <alignment horizontal="center"/>
    </xf>
    <xf numFmtId="3" fontId="1" fillId="2" borderId="56" xfId="0" applyNumberFormat="1" applyFont="1" applyFill="1" applyBorder="1" applyAlignment="1">
      <alignment horizontal="center"/>
    </xf>
    <xf numFmtId="3" fontId="1" fillId="2" borderId="58" xfId="0" applyNumberFormat="1" applyFont="1" applyFill="1" applyBorder="1" applyAlignment="1">
      <alignment horizontal="center"/>
    </xf>
    <xf numFmtId="3" fontId="1" fillId="2" borderId="58" xfId="0" applyNumberFormat="1" applyFont="1" applyFill="1" applyBorder="1"/>
    <xf numFmtId="3" fontId="1" fillId="2" borderId="59" xfId="0" applyNumberFormat="1" applyFont="1" applyFill="1" applyBorder="1" applyAlignment="1">
      <alignment horizontal="center"/>
    </xf>
    <xf numFmtId="49" fontId="1" fillId="2" borderId="60" xfId="0" applyNumberFormat="1" applyFont="1" applyFill="1" applyBorder="1" applyAlignment="1">
      <alignment horizontal="center"/>
    </xf>
    <xf numFmtId="49" fontId="1" fillId="2" borderId="61" xfId="0" applyNumberFormat="1" applyFont="1" applyFill="1" applyBorder="1" applyAlignment="1">
      <alignment horizontal="center"/>
    </xf>
    <xf numFmtId="0" fontId="1" fillId="2" borderId="62" xfId="0" applyFont="1" applyFill="1" applyBorder="1"/>
    <xf numFmtId="3" fontId="1" fillId="2" borderId="60" xfId="0" applyNumberFormat="1" applyFont="1" applyFill="1" applyBorder="1" applyAlignment="1">
      <alignment horizontal="center"/>
    </xf>
    <xf numFmtId="3" fontId="1" fillId="2" borderId="62" xfId="0" applyNumberFormat="1" applyFont="1" applyFill="1" applyBorder="1"/>
    <xf numFmtId="3" fontId="1" fillId="2" borderId="62" xfId="0" applyNumberFormat="1" applyFont="1" applyFill="1" applyBorder="1" applyAlignment="1">
      <alignment horizontal="center"/>
    </xf>
    <xf numFmtId="3" fontId="1" fillId="2" borderId="63" xfId="0" applyNumberFormat="1" applyFont="1" applyFill="1" applyBorder="1" applyAlignment="1">
      <alignment horizontal="center"/>
    </xf>
    <xf numFmtId="3" fontId="1" fillId="2" borderId="64" xfId="0" applyNumberFormat="1" applyFont="1" applyFill="1" applyBorder="1" applyAlignment="1">
      <alignment horizontal="center"/>
    </xf>
    <xf numFmtId="49" fontId="1" fillId="2" borderId="62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/>
    </xf>
    <xf numFmtId="3" fontId="1" fillId="2" borderId="65" xfId="0" applyNumberFormat="1" applyFont="1" applyFill="1" applyBorder="1" applyAlignment="1">
      <alignment horizontal="center"/>
    </xf>
    <xf numFmtId="3" fontId="1" fillId="2" borderId="43" xfId="0" applyNumberFormat="1" applyFont="1" applyFill="1" applyBorder="1"/>
    <xf numFmtId="3" fontId="1" fillId="2" borderId="52" xfId="0" applyNumberFormat="1" applyFont="1" applyFill="1" applyBorder="1"/>
    <xf numFmtId="3" fontId="1" fillId="2" borderId="66" xfId="0" applyNumberFormat="1" applyFont="1" applyFill="1" applyBorder="1" applyAlignment="1">
      <alignment horizontal="center"/>
    </xf>
    <xf numFmtId="3" fontId="1" fillId="2" borderId="60" xfId="0" applyNumberFormat="1" applyFont="1" applyFill="1" applyBorder="1"/>
    <xf numFmtId="0" fontId="1" fillId="2" borderId="60" xfId="0" applyFont="1" applyFill="1" applyBorder="1"/>
    <xf numFmtId="3" fontId="1" fillId="2" borderId="67" xfId="0" applyNumberFormat="1" applyFont="1" applyFill="1" applyBorder="1" applyAlignment="1">
      <alignment horizontal="center"/>
    </xf>
    <xf numFmtId="3" fontId="1" fillId="2" borderId="55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68" xfId="0" applyNumberFormat="1" applyFont="1" applyFill="1" applyBorder="1" applyAlignment="1">
      <alignment horizontal="center"/>
    </xf>
    <xf numFmtId="49" fontId="1" fillId="2" borderId="69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49" fontId="1" fillId="2" borderId="70" xfId="0" applyNumberFormat="1" applyFont="1" applyFill="1" applyBorder="1" applyAlignment="1">
      <alignment horizontal="center"/>
    </xf>
    <xf numFmtId="49" fontId="2" fillId="2" borderId="71" xfId="0" applyNumberFormat="1" applyFont="1" applyFill="1" applyBorder="1" applyAlignment="1">
      <alignment horizontal="center"/>
    </xf>
    <xf numFmtId="49" fontId="2" fillId="2" borderId="60" xfId="0" applyNumberFormat="1" applyFont="1" applyFill="1" applyBorder="1" applyAlignment="1">
      <alignment horizontal="center"/>
    </xf>
    <xf numFmtId="0" fontId="2" fillId="2" borderId="62" xfId="0" applyFont="1" applyFill="1" applyBorder="1"/>
    <xf numFmtId="3" fontId="1" fillId="2" borderId="72" xfId="0" applyNumberFormat="1" applyFont="1" applyFill="1" applyBorder="1" applyAlignment="1">
      <alignment horizontal="center"/>
    </xf>
    <xf numFmtId="0" fontId="1" fillId="2" borderId="69" xfId="0" applyFont="1" applyFill="1" applyBorder="1"/>
    <xf numFmtId="3" fontId="1" fillId="2" borderId="68" xfId="0" applyNumberFormat="1" applyFont="1" applyFill="1" applyBorder="1" applyAlignment="1">
      <alignment horizontal="center"/>
    </xf>
    <xf numFmtId="3" fontId="1" fillId="2" borderId="68" xfId="0" applyNumberFormat="1" applyFont="1" applyFill="1" applyBorder="1"/>
    <xf numFmtId="3" fontId="1" fillId="2" borderId="73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2" fillId="2" borderId="74" xfId="0" applyNumberFormat="1" applyFont="1" applyFill="1" applyBorder="1" applyAlignment="1">
      <alignment horizontal="center"/>
    </xf>
    <xf numFmtId="0" fontId="2" fillId="2" borderId="71" xfId="0" applyFont="1" applyFill="1" applyBorder="1"/>
    <xf numFmtId="3" fontId="1" fillId="2" borderId="74" xfId="0" applyNumberFormat="1" applyFont="1" applyFill="1" applyBorder="1" applyAlignment="1">
      <alignment horizontal="center"/>
    </xf>
    <xf numFmtId="3" fontId="1" fillId="2" borderId="74" xfId="0" applyNumberFormat="1" applyFont="1" applyFill="1" applyBorder="1"/>
    <xf numFmtId="3" fontId="1" fillId="2" borderId="75" xfId="0" applyNumberFormat="1" applyFont="1" applyFill="1" applyBorder="1" applyAlignment="1">
      <alignment horizontal="center"/>
    </xf>
    <xf numFmtId="3" fontId="1" fillId="2" borderId="76" xfId="0" applyNumberFormat="1" applyFont="1" applyFill="1" applyBorder="1" applyAlignment="1">
      <alignment horizontal="center"/>
    </xf>
    <xf numFmtId="3" fontId="1" fillId="2" borderId="70" xfId="0" applyNumberFormat="1" applyFont="1" applyFill="1" applyBorder="1" applyAlignment="1">
      <alignment horizontal="center"/>
    </xf>
    <xf numFmtId="3" fontId="1" fillId="2" borderId="70" xfId="0" applyNumberFormat="1" applyFont="1" applyFill="1" applyBorder="1"/>
    <xf numFmtId="3" fontId="1" fillId="2" borderId="77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68" xfId="0" applyFont="1" applyFill="1" applyBorder="1"/>
    <xf numFmtId="0" fontId="2" fillId="2" borderId="74" xfId="0" applyFont="1" applyFill="1" applyBorder="1"/>
    <xf numFmtId="49" fontId="2" fillId="2" borderId="54" xfId="0" applyNumberFormat="1" applyFont="1" applyFill="1" applyBorder="1" applyAlignment="1">
      <alignment horizontal="center"/>
    </xf>
    <xf numFmtId="49" fontId="1" fillId="2" borderId="78" xfId="0" applyNumberFormat="1" applyFont="1" applyFill="1" applyBorder="1" applyAlignment="1">
      <alignment horizontal="center"/>
    </xf>
    <xf numFmtId="3" fontId="1" fillId="2" borderId="79" xfId="0" applyNumberFormat="1" applyFont="1" applyFill="1" applyBorder="1" applyAlignment="1">
      <alignment horizontal="center"/>
    </xf>
    <xf numFmtId="0" fontId="1" fillId="2" borderId="80" xfId="0" applyFont="1" applyFill="1" applyBorder="1"/>
    <xf numFmtId="49" fontId="1" fillId="2" borderId="26" xfId="0" applyNumberFormat="1" applyFont="1" applyFill="1" applyBorder="1" applyAlignment="1">
      <alignment horizontal="center"/>
    </xf>
    <xf numFmtId="49" fontId="1" fillId="2" borderId="81" xfId="0" applyNumberFormat="1" applyFont="1" applyFill="1" applyBorder="1" applyAlignment="1">
      <alignment horizontal="center"/>
    </xf>
    <xf numFmtId="49" fontId="1" fillId="2" borderId="82" xfId="0" applyNumberFormat="1" applyFont="1" applyFill="1" applyBorder="1" applyAlignment="1">
      <alignment horizontal="center"/>
    </xf>
    <xf numFmtId="0" fontId="1" fillId="2" borderId="82" xfId="0" applyFont="1" applyFill="1" applyBorder="1"/>
    <xf numFmtId="3" fontId="1" fillId="2" borderId="82" xfId="0" applyNumberFormat="1" applyFont="1" applyFill="1" applyBorder="1" applyAlignment="1">
      <alignment horizontal="center"/>
    </xf>
    <xf numFmtId="3" fontId="1" fillId="2" borderId="82" xfId="0" applyNumberFormat="1" applyFont="1" applyFill="1" applyBorder="1"/>
    <xf numFmtId="3" fontId="1" fillId="2" borderId="83" xfId="0" applyNumberFormat="1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9" fontId="1" fillId="3" borderId="46" xfId="0" applyNumberFormat="1" applyFont="1" applyFill="1" applyBorder="1" applyAlignment="1">
      <alignment horizontal="center"/>
    </xf>
    <xf numFmtId="3" fontId="2" fillId="3" borderId="47" xfId="0" applyNumberFormat="1" applyFont="1" applyFill="1" applyBorder="1" applyAlignment="1">
      <alignment horizontal="center"/>
    </xf>
    <xf numFmtId="3" fontId="1" fillId="3" borderId="47" xfId="0" applyNumberFormat="1" applyFont="1" applyFill="1" applyBorder="1" applyAlignment="1">
      <alignment horizontal="center"/>
    </xf>
    <xf numFmtId="3" fontId="1" fillId="3" borderId="47" xfId="0" applyNumberFormat="1" applyFont="1" applyFill="1" applyBorder="1"/>
    <xf numFmtId="3" fontId="2" fillId="3" borderId="6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3" fontId="1" fillId="2" borderId="84" xfId="0" applyNumberFormat="1" applyFont="1" applyFill="1" applyBorder="1" applyAlignment="1">
      <alignment horizontal="center"/>
    </xf>
    <xf numFmtId="3" fontId="1" fillId="2" borderId="84" xfId="0" applyNumberFormat="1" applyFont="1" applyFill="1" applyBorder="1"/>
    <xf numFmtId="3" fontId="1" fillId="2" borderId="85" xfId="0" applyNumberFormat="1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center"/>
    </xf>
    <xf numFmtId="3" fontId="1" fillId="2" borderId="86" xfId="0" applyNumberFormat="1" applyFont="1" applyFill="1" applyBorder="1" applyAlignment="1">
      <alignment horizontal="center"/>
    </xf>
    <xf numFmtId="3" fontId="1" fillId="2" borderId="86" xfId="0" applyNumberFormat="1" applyFont="1" applyFill="1" applyBorder="1"/>
    <xf numFmtId="3" fontId="1" fillId="2" borderId="87" xfId="0" applyNumberFormat="1" applyFont="1" applyFill="1" applyBorder="1" applyAlignment="1">
      <alignment horizontal="center"/>
    </xf>
    <xf numFmtId="0" fontId="1" fillId="2" borderId="70" xfId="0" applyFont="1" applyFill="1" applyBorder="1"/>
    <xf numFmtId="49" fontId="1" fillId="2" borderId="86" xfId="0" applyNumberFormat="1" applyFont="1" applyFill="1" applyBorder="1" applyAlignment="1">
      <alignment horizontal="center"/>
    </xf>
    <xf numFmtId="0" fontId="1" fillId="2" borderId="86" xfId="0" applyFont="1" applyFill="1" applyBorder="1"/>
    <xf numFmtId="49" fontId="1" fillId="2" borderId="88" xfId="0" applyNumberFormat="1" applyFont="1" applyFill="1" applyBorder="1" applyAlignment="1">
      <alignment horizontal="center"/>
    </xf>
    <xf numFmtId="49" fontId="1" fillId="2" borderId="89" xfId="0" applyNumberFormat="1" applyFont="1" applyFill="1" applyBorder="1" applyAlignment="1">
      <alignment horizontal="center"/>
    </xf>
    <xf numFmtId="49" fontId="2" fillId="2" borderId="70" xfId="0" applyNumberFormat="1" applyFont="1" applyFill="1" applyBorder="1" applyAlignment="1">
      <alignment horizontal="center"/>
    </xf>
    <xf numFmtId="49" fontId="2" fillId="2" borderId="86" xfId="0" applyNumberFormat="1" applyFont="1" applyFill="1" applyBorder="1" applyAlignment="1">
      <alignment horizontal="center"/>
    </xf>
    <xf numFmtId="0" fontId="2" fillId="2" borderId="86" xfId="0" applyFont="1" applyFill="1" applyBorder="1"/>
    <xf numFmtId="49" fontId="2" fillId="2" borderId="43" xfId="0" applyNumberFormat="1" applyFont="1" applyFill="1" applyBorder="1" applyAlignment="1">
      <alignment horizontal="center"/>
    </xf>
    <xf numFmtId="49" fontId="1" fillId="2" borderId="90" xfId="0" applyNumberFormat="1" applyFont="1" applyFill="1" applyBorder="1" applyAlignment="1">
      <alignment horizontal="center"/>
    </xf>
    <xf numFmtId="49" fontId="1" fillId="2" borderId="84" xfId="0" applyNumberFormat="1" applyFont="1" applyFill="1" applyBorder="1" applyAlignment="1">
      <alignment horizontal="center"/>
    </xf>
    <xf numFmtId="49" fontId="2" fillId="2" borderId="84" xfId="0" applyNumberFormat="1" applyFont="1" applyFill="1" applyBorder="1" applyAlignment="1">
      <alignment horizontal="center"/>
    </xf>
    <xf numFmtId="0" fontId="2" fillId="2" borderId="84" xfId="0" applyFont="1" applyFill="1" applyBorder="1"/>
    <xf numFmtId="49" fontId="2" fillId="2" borderId="68" xfId="0" applyNumberFormat="1" applyFont="1" applyFill="1" applyBorder="1" applyAlignment="1">
      <alignment horizontal="center"/>
    </xf>
    <xf numFmtId="0" fontId="2" fillId="2" borderId="68" xfId="0" applyFont="1" applyFill="1" applyBorder="1"/>
    <xf numFmtId="49" fontId="1" fillId="2" borderId="91" xfId="0" applyNumberFormat="1" applyFont="1" applyFill="1" applyBorder="1" applyAlignment="1">
      <alignment horizontal="center"/>
    </xf>
    <xf numFmtId="49" fontId="4" fillId="2" borderId="68" xfId="0" applyNumberFormat="1" applyFont="1" applyFill="1" applyBorder="1" applyAlignment="1">
      <alignment horizontal="center"/>
    </xf>
    <xf numFmtId="0" fontId="4" fillId="2" borderId="68" xfId="0" applyFont="1" applyFill="1" applyBorder="1"/>
    <xf numFmtId="3" fontId="2" fillId="3" borderId="47" xfId="0" applyNumberFormat="1" applyFont="1" applyFill="1" applyBorder="1"/>
    <xf numFmtId="0" fontId="2" fillId="2" borderId="43" xfId="0" applyFont="1" applyFill="1" applyBorder="1"/>
    <xf numFmtId="49" fontId="1" fillId="2" borderId="92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/>
    </xf>
    <xf numFmtId="49" fontId="1" fillId="2" borderId="93" xfId="0" applyNumberFormat="1" applyFont="1" applyFill="1" applyBorder="1" applyAlignment="1">
      <alignment horizontal="center"/>
    </xf>
    <xf numFmtId="0" fontId="2" fillId="2" borderId="60" xfId="0" applyFont="1" applyFill="1" applyBorder="1"/>
    <xf numFmtId="49" fontId="4" fillId="2" borderId="43" xfId="0" applyNumberFormat="1" applyFont="1" applyFill="1" applyBorder="1" applyAlignment="1">
      <alignment horizontal="center"/>
    </xf>
    <xf numFmtId="0" fontId="4" fillId="2" borderId="43" xfId="0" applyFont="1" applyFill="1" applyBorder="1"/>
    <xf numFmtId="49" fontId="1" fillId="2" borderId="94" xfId="0" applyNumberFormat="1" applyFont="1" applyFill="1" applyBorder="1" applyAlignment="1">
      <alignment horizontal="center"/>
    </xf>
    <xf numFmtId="49" fontId="2" fillId="2" borderId="82" xfId="0" applyNumberFormat="1" applyFont="1" applyFill="1" applyBorder="1" applyAlignment="1">
      <alignment horizontal="center"/>
    </xf>
    <xf numFmtId="0" fontId="2" fillId="2" borderId="82" xfId="0" applyFont="1" applyFill="1" applyBorder="1"/>
    <xf numFmtId="49" fontId="6" fillId="3" borderId="94" xfId="0" applyNumberFormat="1" applyFont="1" applyFill="1" applyBorder="1" applyAlignment="1">
      <alignment horizontal="center"/>
    </xf>
    <xf numFmtId="49" fontId="6" fillId="3" borderId="82" xfId="0" applyNumberFormat="1" applyFont="1" applyFill="1" applyBorder="1" applyAlignment="1">
      <alignment horizontal="center"/>
    </xf>
    <xf numFmtId="0" fontId="6" fillId="3" borderId="82" xfId="0" applyFont="1" applyFill="1" applyBorder="1"/>
    <xf numFmtId="3" fontId="2" fillId="3" borderId="82" xfId="0" applyNumberFormat="1" applyFont="1" applyFill="1" applyBorder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49" fontId="1" fillId="3" borderId="94" xfId="0" applyNumberFormat="1" applyFont="1" applyFill="1" applyBorder="1" applyAlignment="1">
      <alignment horizontal="center"/>
    </xf>
    <xf numFmtId="49" fontId="2" fillId="3" borderId="82" xfId="0" applyNumberFormat="1" applyFont="1" applyFill="1" applyBorder="1" applyAlignment="1">
      <alignment horizontal="center"/>
    </xf>
    <xf numFmtId="0" fontId="2" fillId="3" borderId="82" xfId="0" applyFont="1" applyFill="1" applyBorder="1"/>
    <xf numFmtId="3" fontId="2" fillId="3" borderId="82" xfId="0" applyNumberFormat="1" applyFont="1" applyFill="1" applyBorder="1"/>
    <xf numFmtId="0" fontId="2" fillId="2" borderId="70" xfId="0" applyFont="1" applyFill="1" applyBorder="1"/>
    <xf numFmtId="49" fontId="2" fillId="3" borderId="46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24" fillId="0" borderId="0" xfId="0" applyFont="1" applyFill="1"/>
    <xf numFmtId="49" fontId="2" fillId="2" borderId="96" xfId="0" applyNumberFormat="1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center"/>
    </xf>
    <xf numFmtId="3" fontId="2" fillId="2" borderId="50" xfId="0" applyNumberFormat="1" applyFont="1" applyFill="1" applyBorder="1"/>
    <xf numFmtId="3" fontId="2" fillId="2" borderId="97" xfId="0" applyNumberFormat="1" applyFont="1" applyFill="1" applyBorder="1" applyAlignment="1">
      <alignment horizontal="center"/>
    </xf>
    <xf numFmtId="0" fontId="2" fillId="0" borderId="0" xfId="0" applyFont="1"/>
    <xf numFmtId="49" fontId="2" fillId="3" borderId="94" xfId="0" applyNumberFormat="1" applyFont="1" applyFill="1" applyBorder="1" applyAlignment="1">
      <alignment horizontal="center"/>
    </xf>
    <xf numFmtId="49" fontId="2" fillId="3" borderId="8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2" borderId="43" xfId="0" applyNumberFormat="1" applyFont="1" applyFill="1" applyBorder="1" applyAlignment="1">
      <alignment horizontal="center"/>
    </xf>
    <xf numFmtId="0" fontId="3" fillId="2" borderId="43" xfId="0" applyFont="1" applyFill="1" applyBorder="1"/>
    <xf numFmtId="0" fontId="21" fillId="2" borderId="0" xfId="0" applyFont="1" applyFill="1"/>
    <xf numFmtId="0" fontId="21" fillId="0" borderId="0" xfId="0" applyFont="1"/>
    <xf numFmtId="49" fontId="1" fillId="3" borderId="96" xfId="0" applyNumberFormat="1" applyFont="1" applyFill="1" applyBorder="1" applyAlignment="1">
      <alignment horizontal="center"/>
    </xf>
    <xf numFmtId="49" fontId="1" fillId="3" borderId="50" xfId="0" applyNumberFormat="1" applyFont="1" applyFill="1" applyBorder="1" applyAlignment="1">
      <alignment horizontal="center"/>
    </xf>
    <xf numFmtId="49" fontId="2" fillId="3" borderId="50" xfId="0" applyNumberFormat="1" applyFont="1" applyFill="1" applyBorder="1" applyAlignment="1">
      <alignment horizontal="center"/>
    </xf>
    <xf numFmtId="0" fontId="2" fillId="3" borderId="50" xfId="0" applyFont="1" applyFill="1" applyBorder="1"/>
    <xf numFmtId="3" fontId="1" fillId="3" borderId="50" xfId="0" applyNumberFormat="1" applyFont="1" applyFill="1" applyBorder="1" applyAlignment="1">
      <alignment horizontal="center"/>
    </xf>
    <xf numFmtId="3" fontId="1" fillId="3" borderId="50" xfId="0" applyNumberFormat="1" applyFont="1" applyFill="1" applyBorder="1"/>
    <xf numFmtId="3" fontId="1" fillId="3" borderId="97" xfId="0" applyNumberFormat="1" applyFont="1" applyFill="1" applyBorder="1" applyAlignment="1">
      <alignment horizontal="center"/>
    </xf>
    <xf numFmtId="49" fontId="1" fillId="3" borderId="92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/>
    </xf>
    <xf numFmtId="49" fontId="2" fillId="3" borderId="52" xfId="0" applyNumberFormat="1" applyFont="1" applyFill="1" applyBorder="1" applyAlignment="1">
      <alignment horizontal="center"/>
    </xf>
    <xf numFmtId="0" fontId="2" fillId="3" borderId="52" xfId="0" applyFont="1" applyFill="1" applyBorder="1"/>
    <xf numFmtId="3" fontId="1" fillId="3" borderId="52" xfId="0" applyNumberFormat="1" applyFont="1" applyFill="1" applyBorder="1" applyAlignment="1">
      <alignment horizontal="center"/>
    </xf>
    <xf numFmtId="3" fontId="1" fillId="3" borderId="52" xfId="0" applyNumberFormat="1" applyFont="1" applyFill="1" applyBorder="1"/>
    <xf numFmtId="3" fontId="1" fillId="3" borderId="66" xfId="0" applyNumberFormat="1" applyFont="1" applyFill="1" applyBorder="1" applyAlignment="1">
      <alignment horizontal="center"/>
    </xf>
    <xf numFmtId="3" fontId="1" fillId="3" borderId="43" xfId="0" applyNumberFormat="1" applyFont="1" applyFill="1" applyBorder="1" applyAlignment="1">
      <alignment horizontal="center"/>
    </xf>
    <xf numFmtId="3" fontId="1" fillId="3" borderId="43" xfId="0" applyNumberFormat="1" applyFont="1" applyFill="1" applyBorder="1"/>
    <xf numFmtId="3" fontId="1" fillId="3" borderId="65" xfId="0" applyNumberFormat="1" applyFont="1" applyFill="1" applyBorder="1" applyAlignment="1">
      <alignment horizontal="center"/>
    </xf>
    <xf numFmtId="0" fontId="2" fillId="3" borderId="60" xfId="0" applyFont="1" applyFill="1" applyBorder="1"/>
    <xf numFmtId="3" fontId="1" fillId="3" borderId="60" xfId="0" applyNumberFormat="1" applyFont="1" applyFill="1" applyBorder="1" applyAlignment="1">
      <alignment horizontal="center"/>
    </xf>
    <xf numFmtId="3" fontId="1" fillId="3" borderId="60" xfId="0" applyNumberFormat="1" applyFont="1" applyFill="1" applyBorder="1"/>
    <xf numFmtId="3" fontId="1" fillId="3" borderId="63" xfId="0" applyNumberFormat="1" applyFont="1" applyFill="1" applyBorder="1" applyAlignment="1">
      <alignment horizontal="center"/>
    </xf>
    <xf numFmtId="49" fontId="1" fillId="3" borderId="93" xfId="0" applyNumberFormat="1" applyFont="1" applyFill="1" applyBorder="1" applyAlignment="1">
      <alignment horizontal="center"/>
    </xf>
    <xf numFmtId="49" fontId="1" fillId="3" borderId="60" xfId="0" applyNumberFormat="1" applyFont="1" applyFill="1" applyBorder="1" applyAlignment="1">
      <alignment horizontal="center"/>
    </xf>
    <xf numFmtId="49" fontId="2" fillId="3" borderId="60" xfId="0" applyNumberFormat="1" applyFont="1" applyFill="1" applyBorder="1" applyAlignment="1">
      <alignment horizontal="center"/>
    </xf>
    <xf numFmtId="0" fontId="2" fillId="3" borderId="80" xfId="0" applyFont="1" applyFill="1" applyBorder="1"/>
    <xf numFmtId="3" fontId="1" fillId="3" borderId="55" xfId="0" applyNumberFormat="1" applyFont="1" applyFill="1" applyBorder="1" applyAlignment="1">
      <alignment horizontal="center"/>
    </xf>
    <xf numFmtId="0" fontId="2" fillId="3" borderId="43" xfId="0" applyFont="1" applyFill="1" applyBorder="1"/>
    <xf numFmtId="49" fontId="1" fillId="3" borderId="82" xfId="0" applyNumberFormat="1" applyFont="1" applyFill="1" applyBorder="1" applyAlignment="1">
      <alignment horizontal="center"/>
    </xf>
    <xf numFmtId="3" fontId="1" fillId="3" borderId="98" xfId="0" applyNumberFormat="1" applyFont="1" applyFill="1" applyBorder="1" applyAlignment="1">
      <alignment horizontal="center"/>
    </xf>
    <xf numFmtId="3" fontId="1" fillId="3" borderId="98" xfId="0" applyNumberFormat="1" applyFont="1" applyFill="1" applyBorder="1"/>
    <xf numFmtId="3" fontId="1" fillId="3" borderId="99" xfId="0" applyNumberFormat="1" applyFont="1" applyFill="1" applyBorder="1" applyAlignment="1">
      <alignment horizontal="center"/>
    </xf>
    <xf numFmtId="49" fontId="2" fillId="3" borderId="96" xfId="0" applyNumberFormat="1" applyFont="1" applyFill="1" applyBorder="1" applyAlignment="1">
      <alignment horizontal="center"/>
    </xf>
    <xf numFmtId="3" fontId="2" fillId="3" borderId="50" xfId="0" applyNumberFormat="1" applyFont="1" applyFill="1" applyBorder="1" applyAlignment="1">
      <alignment horizontal="center"/>
    </xf>
    <xf numFmtId="3" fontId="2" fillId="3" borderId="50" xfId="0" applyNumberFormat="1" applyFont="1" applyFill="1" applyBorder="1"/>
    <xf numFmtId="3" fontId="2" fillId="3" borderId="97" xfId="0" applyNumberFormat="1" applyFont="1" applyFill="1" applyBorder="1" applyAlignment="1">
      <alignment horizontal="center"/>
    </xf>
    <xf numFmtId="49" fontId="2" fillId="3" borderId="42" xfId="0" applyNumberFormat="1" applyFont="1" applyFill="1" applyBorder="1" applyAlignment="1">
      <alignment horizontal="center"/>
    </xf>
    <xf numFmtId="49" fontId="2" fillId="3" borderId="43" xfId="0" applyNumberFormat="1" applyFont="1" applyFill="1" applyBorder="1" applyAlignment="1">
      <alignment horizontal="center"/>
    </xf>
    <xf numFmtId="3" fontId="2" fillId="3" borderId="43" xfId="0" applyNumberFormat="1" applyFont="1" applyFill="1" applyBorder="1" applyAlignment="1">
      <alignment horizontal="center"/>
    </xf>
    <xf numFmtId="3" fontId="2" fillId="3" borderId="43" xfId="0" applyNumberFormat="1" applyFont="1" applyFill="1" applyBorder="1"/>
    <xf numFmtId="3" fontId="2" fillId="3" borderId="65" xfId="0" applyNumberFormat="1" applyFont="1" applyFill="1" applyBorder="1" applyAlignment="1">
      <alignment horizontal="center"/>
    </xf>
    <xf numFmtId="49" fontId="2" fillId="3" borderId="92" xfId="0" applyNumberFormat="1" applyFont="1" applyFill="1" applyBorder="1" applyAlignment="1">
      <alignment horizontal="center"/>
    </xf>
    <xf numFmtId="0" fontId="1" fillId="3" borderId="52" xfId="0" applyFont="1" applyFill="1" applyBorder="1"/>
    <xf numFmtId="3" fontId="2" fillId="3" borderId="52" xfId="0" applyNumberFormat="1" applyFont="1" applyFill="1" applyBorder="1" applyAlignment="1">
      <alignment horizontal="center"/>
    </xf>
    <xf numFmtId="3" fontId="2" fillId="3" borderId="52" xfId="0" applyNumberFormat="1" applyFont="1" applyFill="1" applyBorder="1"/>
    <xf numFmtId="3" fontId="2" fillId="3" borderId="66" xfId="0" applyNumberFormat="1" applyFont="1" applyFill="1" applyBorder="1" applyAlignment="1">
      <alignment horizontal="center"/>
    </xf>
    <xf numFmtId="49" fontId="1" fillId="3" borderId="43" xfId="0" applyNumberFormat="1" applyFont="1" applyFill="1" applyBorder="1" applyAlignment="1">
      <alignment horizontal="center"/>
    </xf>
    <xf numFmtId="0" fontId="1" fillId="3" borderId="43" xfId="0" applyFont="1" applyFill="1" applyBorder="1"/>
    <xf numFmtId="49" fontId="1" fillId="3" borderId="42" xfId="0" applyNumberFormat="1" applyFont="1" applyFill="1" applyBorder="1" applyAlignment="1">
      <alignment horizontal="center"/>
    </xf>
    <xf numFmtId="3" fontId="1" fillId="3" borderId="54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49" fontId="1" fillId="3" borderId="28" xfId="0" applyNumberFormat="1" applyFont="1" applyFill="1" applyBorder="1" applyAlignment="1">
      <alignment horizontal="center"/>
    </xf>
    <xf numFmtId="49" fontId="1" fillId="3" borderId="53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0" fontId="2" fillId="3" borderId="54" xfId="0" applyFont="1" applyFill="1" applyBorder="1"/>
    <xf numFmtId="3" fontId="1" fillId="3" borderId="56" xfId="0" applyNumberFormat="1" applyFont="1" applyFill="1" applyBorder="1" applyAlignment="1">
      <alignment horizontal="center"/>
    </xf>
    <xf numFmtId="3" fontId="1" fillId="3" borderId="56" xfId="0" applyNumberFormat="1" applyFont="1" applyFill="1" applyBorder="1"/>
    <xf numFmtId="3" fontId="1" fillId="3" borderId="58" xfId="0" applyNumberFormat="1" applyFont="1" applyFill="1" applyBorder="1" applyAlignment="1">
      <alignment horizontal="center"/>
    </xf>
    <xf numFmtId="3" fontId="1" fillId="3" borderId="100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0" fontId="1" fillId="3" borderId="54" xfId="0" applyFont="1" applyFill="1" applyBorder="1"/>
    <xf numFmtId="0" fontId="1" fillId="3" borderId="53" xfId="0" applyFont="1" applyFill="1" applyBorder="1"/>
    <xf numFmtId="3" fontId="1" fillId="3" borderId="33" xfId="0" applyNumberFormat="1" applyFont="1" applyFill="1" applyBorder="1" applyAlignment="1">
      <alignment horizontal="center"/>
    </xf>
    <xf numFmtId="49" fontId="1" fillId="3" borderId="101" xfId="0" applyNumberFormat="1" applyFont="1" applyFill="1" applyBorder="1" applyAlignment="1">
      <alignment horizontal="center"/>
    </xf>
    <xf numFmtId="49" fontId="1" fillId="3" borderId="56" xfId="0" applyNumberFormat="1" applyFont="1" applyFill="1" applyBorder="1" applyAlignment="1">
      <alignment horizontal="center"/>
    </xf>
    <xf numFmtId="49" fontId="2" fillId="3" borderId="56" xfId="0" applyNumberFormat="1" applyFont="1" applyFill="1" applyBorder="1" applyAlignment="1">
      <alignment horizontal="center"/>
    </xf>
    <xf numFmtId="0" fontId="2" fillId="3" borderId="56" xfId="0" applyFont="1" applyFill="1" applyBorder="1"/>
    <xf numFmtId="3" fontId="2" fillId="3" borderId="33" xfId="0" applyNumberFormat="1" applyFont="1" applyFill="1" applyBorder="1" applyAlignment="1">
      <alignment horizontal="center"/>
    </xf>
    <xf numFmtId="0" fontId="2" fillId="3" borderId="53" xfId="0" applyFont="1" applyFill="1" applyBorder="1"/>
    <xf numFmtId="0" fontId="2" fillId="3" borderId="62" xfId="0" applyFont="1" applyFill="1" applyBorder="1"/>
    <xf numFmtId="3" fontId="1" fillId="3" borderId="62" xfId="0" applyNumberFormat="1" applyFont="1" applyFill="1" applyBorder="1" applyAlignment="1">
      <alignment horizontal="center"/>
    </xf>
    <xf numFmtId="3" fontId="1" fillId="3" borderId="64" xfId="0" applyNumberFormat="1" applyFont="1" applyFill="1" applyBorder="1" applyAlignment="1">
      <alignment horizontal="center"/>
    </xf>
    <xf numFmtId="0" fontId="2" fillId="3" borderId="58" xfId="0" applyFont="1" applyFill="1" applyBorder="1"/>
    <xf numFmtId="3" fontId="2" fillId="3" borderId="56" xfId="0" applyNumberFormat="1" applyFont="1" applyFill="1" applyBorder="1" applyAlignment="1">
      <alignment horizontal="center"/>
    </xf>
    <xf numFmtId="0" fontId="1" fillId="3" borderId="82" xfId="0" applyFont="1" applyFill="1" applyBorder="1"/>
    <xf numFmtId="3" fontId="1" fillId="3" borderId="82" xfId="0" applyNumberFormat="1" applyFont="1" applyFill="1" applyBorder="1" applyAlignment="1">
      <alignment horizontal="center"/>
    </xf>
    <xf numFmtId="3" fontId="1" fillId="3" borderId="82" xfId="0" applyNumberFormat="1" applyFont="1" applyFill="1" applyBorder="1"/>
    <xf numFmtId="3" fontId="1" fillId="3" borderId="81" xfId="0" applyNumberFormat="1" applyFont="1" applyFill="1" applyBorder="1" applyAlignment="1">
      <alignment horizontal="center"/>
    </xf>
    <xf numFmtId="3" fontId="1" fillId="3" borderId="30" xfId="0" applyNumberFormat="1" applyFont="1" applyFill="1" applyBorder="1" applyAlignment="1">
      <alignment horizontal="center"/>
    </xf>
    <xf numFmtId="0" fontId="19" fillId="0" borderId="0" xfId="0" applyFont="1" applyFill="1"/>
    <xf numFmtId="49" fontId="4" fillId="1" borderId="46" xfId="0" applyNumberFormat="1" applyFont="1" applyFill="1" applyBorder="1" applyAlignment="1">
      <alignment horizontal="center"/>
    </xf>
    <xf numFmtId="49" fontId="3" fillId="1" borderId="47" xfId="0" applyNumberFormat="1" applyFont="1" applyFill="1" applyBorder="1" applyAlignment="1">
      <alignment horizontal="center"/>
    </xf>
    <xf numFmtId="0" fontId="3" fillId="1" borderId="47" xfId="0" applyFont="1" applyFill="1" applyBorder="1"/>
    <xf numFmtId="3" fontId="1" fillId="1" borderId="47" xfId="0" applyNumberFormat="1" applyFont="1" applyFill="1" applyBorder="1" applyAlignment="1">
      <alignment horizontal="center"/>
    </xf>
    <xf numFmtId="3" fontId="1" fillId="1" borderId="47" xfId="0" applyNumberFormat="1" applyFont="1" applyFill="1" applyBorder="1"/>
    <xf numFmtId="3" fontId="1" fillId="1" borderId="48" xfId="0" applyNumberFormat="1" applyFont="1" applyFill="1" applyBorder="1" applyAlignment="1">
      <alignment horizontal="center"/>
    </xf>
    <xf numFmtId="0" fontId="25" fillId="2" borderId="0" xfId="0" applyFont="1" applyFill="1"/>
    <xf numFmtId="0" fontId="25" fillId="0" borderId="0" xfId="0" applyFont="1"/>
    <xf numFmtId="3" fontId="1" fillId="3" borderId="83" xfId="0" applyNumberFormat="1" applyFont="1" applyFill="1" applyBorder="1" applyAlignment="1">
      <alignment horizontal="center"/>
    </xf>
    <xf numFmtId="49" fontId="2" fillId="2" borderId="92" xfId="0" applyNumberFormat="1" applyFont="1" applyFill="1" applyBorder="1" applyAlignment="1">
      <alignment horizontal="center"/>
    </xf>
    <xf numFmtId="0" fontId="2" fillId="2" borderId="52" xfId="0" applyFont="1" applyFill="1" applyBorder="1"/>
    <xf numFmtId="3" fontId="2" fillId="2" borderId="52" xfId="0" applyNumberFormat="1" applyFont="1" applyFill="1" applyBorder="1" applyAlignment="1">
      <alignment horizontal="center"/>
    </xf>
    <xf numFmtId="3" fontId="2" fillId="2" borderId="52" xfId="0" applyNumberFormat="1" applyFont="1" applyFill="1" applyBorder="1"/>
    <xf numFmtId="3" fontId="2" fillId="2" borderId="66" xfId="0" applyNumberFormat="1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3" fontId="2" fillId="2" borderId="43" xfId="0" applyNumberFormat="1" applyFont="1" applyFill="1" applyBorder="1"/>
    <xf numFmtId="3" fontId="2" fillId="2" borderId="65" xfId="0" applyNumberFormat="1" applyFont="1" applyFill="1" applyBorder="1" applyAlignment="1">
      <alignment horizontal="center"/>
    </xf>
    <xf numFmtId="49" fontId="2" fillId="2" borderId="90" xfId="0" applyNumberFormat="1" applyFont="1" applyFill="1" applyBorder="1" applyAlignment="1">
      <alignment horizontal="center"/>
    </xf>
    <xf numFmtId="3" fontId="2" fillId="2" borderId="84" xfId="0" applyNumberFormat="1" applyFont="1" applyFill="1" applyBorder="1" applyAlignment="1">
      <alignment horizontal="center"/>
    </xf>
    <xf numFmtId="3" fontId="2" fillId="2" borderId="84" xfId="0" applyNumberFormat="1" applyFont="1" applyFill="1" applyBorder="1"/>
    <xf numFmtId="3" fontId="2" fillId="2" borderId="85" xfId="0" applyNumberFormat="1" applyFont="1" applyFill="1" applyBorder="1" applyAlignment="1">
      <alignment horizontal="center"/>
    </xf>
    <xf numFmtId="49" fontId="2" fillId="2" borderId="91" xfId="0" applyNumberFormat="1" applyFont="1" applyFill="1" applyBorder="1" applyAlignment="1">
      <alignment horizontal="center"/>
    </xf>
    <xf numFmtId="3" fontId="2" fillId="2" borderId="86" xfId="0" applyNumberFormat="1" applyFont="1" applyFill="1" applyBorder="1" applyAlignment="1">
      <alignment horizontal="center"/>
    </xf>
    <xf numFmtId="3" fontId="2" fillId="2" borderId="86" xfId="0" applyNumberFormat="1" applyFont="1" applyFill="1" applyBorder="1"/>
    <xf numFmtId="3" fontId="2" fillId="2" borderId="87" xfId="0" applyNumberFormat="1" applyFont="1" applyFill="1" applyBorder="1" applyAlignment="1">
      <alignment horizontal="center"/>
    </xf>
    <xf numFmtId="49" fontId="2" fillId="2" borderId="89" xfId="0" applyNumberFormat="1" applyFont="1" applyFill="1" applyBorder="1" applyAlignment="1">
      <alignment horizontal="center"/>
    </xf>
    <xf numFmtId="3" fontId="2" fillId="2" borderId="70" xfId="0" applyNumberFormat="1" applyFont="1" applyFill="1" applyBorder="1" applyAlignment="1">
      <alignment horizontal="center"/>
    </xf>
    <xf numFmtId="3" fontId="2" fillId="2" borderId="70" xfId="0" applyNumberFormat="1" applyFont="1" applyFill="1" applyBorder="1"/>
    <xf numFmtId="3" fontId="2" fillId="2" borderId="77" xfId="0" applyNumberFormat="1" applyFont="1" applyFill="1" applyBorder="1" applyAlignment="1">
      <alignment horizontal="center"/>
    </xf>
    <xf numFmtId="0" fontId="26" fillId="2" borderId="0" xfId="0" applyFont="1" applyFill="1"/>
    <xf numFmtId="0" fontId="27" fillId="2" borderId="0" xfId="0" applyFont="1" applyFill="1"/>
    <xf numFmtId="0" fontId="27" fillId="0" borderId="0" xfId="0" applyFont="1"/>
    <xf numFmtId="49" fontId="2" fillId="2" borderId="88" xfId="0" applyNumberFormat="1" applyFont="1" applyFill="1" applyBorder="1" applyAlignment="1">
      <alignment horizontal="center"/>
    </xf>
    <xf numFmtId="3" fontId="2" fillId="2" borderId="68" xfId="0" applyNumberFormat="1" applyFont="1" applyFill="1" applyBorder="1" applyAlignment="1">
      <alignment horizontal="center"/>
    </xf>
    <xf numFmtId="3" fontId="2" fillId="2" borderId="68" xfId="0" applyNumberFormat="1" applyFont="1" applyFill="1" applyBorder="1"/>
    <xf numFmtId="3" fontId="2" fillId="2" borderId="73" xfId="0" applyNumberFormat="1" applyFont="1" applyFill="1" applyBorder="1" applyAlignment="1">
      <alignment horizontal="center"/>
    </xf>
    <xf numFmtId="49" fontId="2" fillId="3" borderId="90" xfId="0" applyNumberFormat="1" applyFont="1" applyFill="1" applyBorder="1" applyAlignment="1">
      <alignment horizontal="center"/>
    </xf>
    <xf numFmtId="0" fontId="2" fillId="3" borderId="84" xfId="0" applyFont="1" applyFill="1" applyBorder="1"/>
    <xf numFmtId="3" fontId="2" fillId="3" borderId="84" xfId="0" applyNumberFormat="1" applyFont="1" applyFill="1" applyBorder="1" applyAlignment="1">
      <alignment horizontal="center"/>
    </xf>
    <xf numFmtId="3" fontId="2" fillId="3" borderId="84" xfId="0" applyNumberFormat="1" applyFont="1" applyFill="1" applyBorder="1"/>
    <xf numFmtId="3" fontId="2" fillId="3" borderId="85" xfId="0" applyNumberFormat="1" applyFont="1" applyFill="1" applyBorder="1" applyAlignment="1">
      <alignment horizontal="center"/>
    </xf>
    <xf numFmtId="3" fontId="1" fillId="3" borderId="85" xfId="0" applyNumberFormat="1" applyFont="1" applyFill="1" applyBorder="1" applyAlignment="1">
      <alignment horizontal="center"/>
    </xf>
    <xf numFmtId="49" fontId="2" fillId="3" borderId="88" xfId="0" applyNumberFormat="1" applyFont="1" applyFill="1" applyBorder="1" applyAlignment="1">
      <alignment horizontal="center"/>
    </xf>
    <xf numFmtId="49" fontId="2" fillId="3" borderId="68" xfId="0" applyNumberFormat="1" applyFont="1" applyFill="1" applyBorder="1" applyAlignment="1">
      <alignment horizontal="center"/>
    </xf>
    <xf numFmtId="0" fontId="2" fillId="3" borderId="68" xfId="0" applyFont="1" applyFill="1" applyBorder="1"/>
    <xf numFmtId="3" fontId="2" fillId="3" borderId="68" xfId="0" applyNumberFormat="1" applyFont="1" applyFill="1" applyBorder="1" applyAlignment="1">
      <alignment horizontal="center"/>
    </xf>
    <xf numFmtId="3" fontId="2" fillId="3" borderId="68" xfId="0" applyNumberFormat="1" applyFont="1" applyFill="1" applyBorder="1"/>
    <xf numFmtId="3" fontId="2" fillId="3" borderId="73" xfId="0" applyNumberFormat="1" applyFont="1" applyFill="1" applyBorder="1" applyAlignment="1">
      <alignment horizontal="center"/>
    </xf>
    <xf numFmtId="3" fontId="1" fillId="3" borderId="73" xfId="0" applyNumberFormat="1" applyFont="1" applyFill="1" applyBorder="1" applyAlignment="1">
      <alignment horizontal="center"/>
    </xf>
    <xf numFmtId="49" fontId="2" fillId="3" borderId="91" xfId="0" applyNumberFormat="1" applyFont="1" applyFill="1" applyBorder="1" applyAlignment="1">
      <alignment horizontal="center"/>
    </xf>
    <xf numFmtId="49" fontId="2" fillId="3" borderId="86" xfId="0" applyNumberFormat="1" applyFont="1" applyFill="1" applyBorder="1" applyAlignment="1">
      <alignment horizontal="center"/>
    </xf>
    <xf numFmtId="0" fontId="2" fillId="3" borderId="86" xfId="0" applyFont="1" applyFill="1" applyBorder="1"/>
    <xf numFmtId="3" fontId="2" fillId="3" borderId="86" xfId="0" applyNumberFormat="1" applyFont="1" applyFill="1" applyBorder="1" applyAlignment="1">
      <alignment horizontal="center"/>
    </xf>
    <xf numFmtId="3" fontId="2" fillId="3" borderId="86" xfId="0" applyNumberFormat="1" applyFont="1" applyFill="1" applyBorder="1"/>
    <xf numFmtId="3" fontId="2" fillId="3" borderId="87" xfId="0" applyNumberFormat="1" applyFont="1" applyFill="1" applyBorder="1" applyAlignment="1">
      <alignment horizontal="center"/>
    </xf>
    <xf numFmtId="3" fontId="1" fillId="3" borderId="87" xfId="0" applyNumberFormat="1" applyFont="1" applyFill="1" applyBorder="1" applyAlignment="1">
      <alignment horizontal="center"/>
    </xf>
    <xf numFmtId="49" fontId="2" fillId="3" borderId="89" xfId="0" applyNumberFormat="1" applyFont="1" applyFill="1" applyBorder="1" applyAlignment="1">
      <alignment horizontal="center"/>
    </xf>
    <xf numFmtId="49" fontId="2" fillId="3" borderId="70" xfId="0" applyNumberFormat="1" applyFont="1" applyFill="1" applyBorder="1" applyAlignment="1">
      <alignment horizontal="center"/>
    </xf>
    <xf numFmtId="0" fontId="2" fillId="3" borderId="70" xfId="0" applyFont="1" applyFill="1" applyBorder="1"/>
    <xf numFmtId="3" fontId="2" fillId="3" borderId="70" xfId="0" applyNumberFormat="1" applyFont="1" applyFill="1" applyBorder="1" applyAlignment="1">
      <alignment horizontal="center"/>
    </xf>
    <xf numFmtId="3" fontId="2" fillId="3" borderId="70" xfId="0" applyNumberFormat="1" applyFont="1" applyFill="1" applyBorder="1"/>
    <xf numFmtId="3" fontId="2" fillId="3" borderId="77" xfId="0" applyNumberFormat="1" applyFont="1" applyFill="1" applyBorder="1" applyAlignment="1">
      <alignment horizontal="center"/>
    </xf>
    <xf numFmtId="3" fontId="1" fillId="3" borderId="77" xfId="0" applyNumberFormat="1" applyFont="1" applyFill="1" applyBorder="1" applyAlignment="1">
      <alignment horizontal="center"/>
    </xf>
    <xf numFmtId="49" fontId="2" fillId="2" borderId="38" xfId="0" applyNumberFormat="1" applyFont="1" applyFill="1" applyBorder="1" applyAlignment="1">
      <alignment horizontal="center"/>
    </xf>
    <xf numFmtId="49" fontId="2" fillId="2" borderId="39" xfId="0" applyNumberFormat="1" applyFont="1" applyFill="1" applyBorder="1" applyAlignment="1">
      <alignment horizontal="center"/>
    </xf>
    <xf numFmtId="0" fontId="2" fillId="2" borderId="39" xfId="0" applyFont="1" applyFill="1" applyBorder="1"/>
    <xf numFmtId="3" fontId="2" fillId="2" borderId="39" xfId="0" applyNumberFormat="1" applyFont="1" applyFill="1" applyBorder="1" applyAlignment="1">
      <alignment horizontal="center"/>
    </xf>
    <xf numFmtId="3" fontId="2" fillId="2" borderId="39" xfId="0" applyNumberFormat="1" applyFont="1" applyFill="1" applyBorder="1"/>
    <xf numFmtId="3" fontId="2" fillId="2" borderId="45" xfId="0" applyNumberFormat="1" applyFont="1" applyFill="1" applyBorder="1" applyAlignment="1">
      <alignment horizontal="center"/>
    </xf>
    <xf numFmtId="3" fontId="1" fillId="2" borderId="45" xfId="0" applyNumberFormat="1" applyFont="1" applyFill="1" applyBorder="1" applyAlignment="1">
      <alignment horizontal="center"/>
    </xf>
    <xf numFmtId="49" fontId="2" fillId="2" borderId="94" xfId="0" applyNumberFormat="1" applyFont="1" applyFill="1" applyBorder="1" applyAlignment="1">
      <alignment horizontal="center"/>
    </xf>
    <xf numFmtId="3" fontId="2" fillId="2" borderId="82" xfId="0" applyNumberFormat="1" applyFont="1" applyFill="1" applyBorder="1" applyAlignment="1">
      <alignment horizontal="center"/>
    </xf>
    <xf numFmtId="3" fontId="2" fillId="2" borderId="82" xfId="0" applyNumberFormat="1" applyFont="1" applyFill="1" applyBorder="1"/>
    <xf numFmtId="3" fontId="2" fillId="2" borderId="83" xfId="0" applyNumberFormat="1" applyFont="1" applyFill="1" applyBorder="1" applyAlignment="1">
      <alignment horizontal="center"/>
    </xf>
    <xf numFmtId="3" fontId="1" fillId="2" borderId="97" xfId="0" applyNumberFormat="1" applyFont="1" applyFill="1" applyBorder="1" applyAlignment="1">
      <alignment horizontal="center"/>
    </xf>
    <xf numFmtId="49" fontId="1" fillId="3" borderId="47" xfId="0" applyNumberFormat="1" applyFont="1" applyFill="1" applyBorder="1" applyAlignment="1">
      <alignment horizontal="center"/>
    </xf>
    <xf numFmtId="0" fontId="3" fillId="4" borderId="6" xfId="0" applyFont="1" applyFill="1" applyBorder="1"/>
    <xf numFmtId="49" fontId="6" fillId="4" borderId="95" xfId="0" applyNumberFormat="1" applyFont="1" applyFill="1" applyBorder="1" applyAlignment="1">
      <alignment horizontal="center"/>
    </xf>
    <xf numFmtId="49" fontId="6" fillId="4" borderId="82" xfId="0" applyNumberFormat="1" applyFont="1" applyFill="1" applyBorder="1" applyAlignment="1">
      <alignment horizontal="center"/>
    </xf>
    <xf numFmtId="0" fontId="2" fillId="4" borderId="82" xfId="0" applyFont="1" applyFill="1" applyBorder="1" applyAlignment="1">
      <alignment horizontal="center"/>
    </xf>
    <xf numFmtId="3" fontId="2" fillId="4" borderId="82" xfId="0" applyNumberFormat="1" applyFont="1" applyFill="1" applyBorder="1" applyAlignment="1">
      <alignment horizontal="center"/>
    </xf>
    <xf numFmtId="3" fontId="2" fillId="4" borderId="82" xfId="0" applyNumberFormat="1" applyFont="1" applyFill="1" applyBorder="1"/>
    <xf numFmtId="3" fontId="2" fillId="4" borderId="83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center"/>
    </xf>
    <xf numFmtId="0" fontId="28" fillId="2" borderId="0" xfId="0" applyFont="1" applyFill="1"/>
    <xf numFmtId="0" fontId="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49"/>
  <sheetViews>
    <sheetView topLeftCell="A10" zoomScaleSheetLayoutView="100" workbookViewId="0">
      <selection activeCell="I10" sqref="I1:I65536"/>
    </sheetView>
  </sheetViews>
  <sheetFormatPr baseColWidth="10" defaultRowHeight="15"/>
  <cols>
    <col min="1" max="1" width="2.28515625" style="2" customWidth="1"/>
    <col min="2" max="2" width="4.140625" style="1" customWidth="1"/>
    <col min="3" max="3" width="4.42578125" style="1" customWidth="1"/>
    <col min="4" max="4" width="4" style="1" customWidth="1"/>
    <col min="5" max="5" width="4.28515625" style="1" customWidth="1"/>
    <col min="6" max="6" width="4.140625" style="1" customWidth="1"/>
    <col min="7" max="7" width="59.42578125" style="2" customWidth="1"/>
    <col min="8" max="8" width="14.7109375" style="3" customWidth="1"/>
    <col min="9" max="9" width="80" style="2" customWidth="1"/>
    <col min="10" max="16384" width="11.42578125" style="2"/>
  </cols>
  <sheetData>
    <row r="1" spans="1:31">
      <c r="A1" s="18"/>
      <c r="B1" s="27" t="s">
        <v>174</v>
      </c>
      <c r="C1" s="28"/>
      <c r="D1" s="28"/>
      <c r="E1" s="28"/>
      <c r="F1" s="28"/>
      <c r="G1" s="18"/>
      <c r="H1" s="29"/>
    </row>
    <row r="2" spans="1:31">
      <c r="A2" s="18"/>
      <c r="B2" s="27" t="s">
        <v>137</v>
      </c>
      <c r="C2" s="28"/>
      <c r="D2" s="28"/>
      <c r="E2" s="28"/>
      <c r="F2" s="28"/>
      <c r="G2" s="18"/>
      <c r="H2" s="30"/>
    </row>
    <row r="3" spans="1:31">
      <c r="A3" s="18"/>
      <c r="B3" s="27"/>
      <c r="C3" s="28"/>
      <c r="D3" s="28"/>
      <c r="E3" s="28"/>
      <c r="F3" s="28"/>
      <c r="G3" s="18"/>
      <c r="H3" s="30"/>
    </row>
    <row r="4" spans="1:31" s="12" customFormat="1" ht="27.75">
      <c r="A4" s="18"/>
      <c r="B4" s="28"/>
      <c r="C4" s="28"/>
      <c r="D4" s="28"/>
      <c r="E4" s="28"/>
      <c r="F4" s="28"/>
      <c r="G4" s="18"/>
      <c r="H4" s="30"/>
    </row>
    <row r="5" spans="1:31">
      <c r="A5" s="18"/>
      <c r="B5" s="211" t="s">
        <v>175</v>
      </c>
      <c r="C5" s="211"/>
      <c r="D5" s="211"/>
      <c r="E5" s="211"/>
      <c r="F5" s="211"/>
      <c r="G5" s="211"/>
      <c r="H5" s="211"/>
    </row>
    <row r="6" spans="1:31">
      <c r="A6" s="18"/>
      <c r="B6" s="212" t="s">
        <v>161</v>
      </c>
      <c r="C6" s="212"/>
      <c r="D6" s="212"/>
      <c r="E6" s="212"/>
      <c r="F6" s="212"/>
      <c r="G6" s="212"/>
      <c r="H6" s="212"/>
    </row>
    <row r="7" spans="1:31" ht="15.75" thickBot="1">
      <c r="A7" s="18"/>
      <c r="B7" s="31"/>
      <c r="C7" s="31"/>
      <c r="D7" s="31"/>
      <c r="E7" s="31"/>
      <c r="F7" s="31"/>
      <c r="G7" s="31"/>
      <c r="H7" s="31"/>
    </row>
    <row r="8" spans="1:31" ht="15.75" thickBot="1">
      <c r="A8" s="18"/>
      <c r="B8" s="18"/>
      <c r="C8" s="32"/>
      <c r="D8" s="18" t="s">
        <v>121</v>
      </c>
      <c r="E8" s="31"/>
      <c r="F8" s="31"/>
      <c r="G8" s="31"/>
      <c r="H8" s="31"/>
    </row>
    <row r="9" spans="1:31">
      <c r="A9" s="18"/>
      <c r="B9" s="18"/>
      <c r="C9" s="33"/>
      <c r="D9" s="18" t="s">
        <v>122</v>
      </c>
      <c r="E9" s="31"/>
      <c r="F9" s="31"/>
      <c r="G9" s="31"/>
      <c r="H9" s="31"/>
    </row>
    <row r="10" spans="1:31">
      <c r="A10" s="18"/>
      <c r="B10" s="27"/>
      <c r="C10" s="28"/>
      <c r="D10" s="28"/>
      <c r="E10" s="28"/>
      <c r="F10" s="28"/>
      <c r="G10" s="18"/>
      <c r="H10" s="29"/>
    </row>
    <row r="11" spans="1:31" ht="21.75" customHeight="1">
      <c r="A11" s="18"/>
      <c r="B11" s="18"/>
      <c r="C11" s="34"/>
      <c r="D11" s="18" t="s">
        <v>173</v>
      </c>
      <c r="E11" s="28"/>
      <c r="F11" s="28"/>
      <c r="G11" s="18"/>
      <c r="H11" s="29"/>
    </row>
    <row r="12" spans="1:31">
      <c r="A12" s="18"/>
      <c r="B12" s="18"/>
      <c r="C12" s="35"/>
      <c r="D12" s="18" t="s">
        <v>122</v>
      </c>
      <c r="E12" s="28"/>
      <c r="F12" s="28"/>
      <c r="G12" s="18"/>
      <c r="H12" s="29"/>
    </row>
    <row r="13" spans="1:31">
      <c r="A13" s="18"/>
      <c r="B13" s="27"/>
      <c r="C13" s="28"/>
      <c r="D13" s="28"/>
      <c r="E13" s="28"/>
      <c r="F13" s="18"/>
      <c r="G13" s="18"/>
      <c r="H13" s="29"/>
    </row>
    <row r="14" spans="1:31" s="4" customFormat="1" ht="15.75" thickBot="1">
      <c r="A14" s="36"/>
      <c r="B14" s="37"/>
      <c r="C14" s="30"/>
      <c r="D14" s="38"/>
      <c r="E14" s="30"/>
      <c r="F14" s="30"/>
      <c r="G14" s="39"/>
      <c r="H14" s="40"/>
    </row>
    <row r="15" spans="1:31" s="4" customFormat="1" ht="89.25" thickBot="1">
      <c r="A15" s="36"/>
      <c r="B15" s="41" t="s">
        <v>138</v>
      </c>
      <c r="C15" s="42" t="s">
        <v>79</v>
      </c>
      <c r="D15" s="43" t="s">
        <v>139</v>
      </c>
      <c r="E15" s="42" t="s">
        <v>140</v>
      </c>
      <c r="F15" s="43" t="s">
        <v>141</v>
      </c>
      <c r="G15" s="44" t="s">
        <v>78</v>
      </c>
      <c r="H15" s="45" t="s">
        <v>128</v>
      </c>
      <c r="I15" s="20"/>
      <c r="AE15" s="10"/>
    </row>
    <row r="16" spans="1:31" s="4" customFormat="1" ht="15.75" thickBot="1">
      <c r="A16" s="36"/>
      <c r="B16" s="164" t="s">
        <v>142</v>
      </c>
      <c r="C16" s="165"/>
      <c r="D16" s="166"/>
      <c r="E16" s="165"/>
      <c r="F16" s="166"/>
      <c r="G16" s="167" t="s">
        <v>77</v>
      </c>
      <c r="H16" s="168">
        <f>SUM(H17+H34+H40+H41+H41)</f>
        <v>343739412</v>
      </c>
      <c r="I16" s="20"/>
      <c r="J16" s="11"/>
      <c r="K16" s="11"/>
      <c r="L16" s="11"/>
    </row>
    <row r="17" spans="1:38" ht="16.5" thickBot="1">
      <c r="A17" s="18"/>
      <c r="B17" s="169"/>
      <c r="C17" s="170" t="s">
        <v>143</v>
      </c>
      <c r="D17" s="171"/>
      <c r="E17" s="172"/>
      <c r="F17" s="171"/>
      <c r="G17" s="173" t="s">
        <v>28</v>
      </c>
      <c r="H17" s="153">
        <f>SUM(H18+H21+H25)</f>
        <v>185071773</v>
      </c>
      <c r="I17" s="21"/>
      <c r="J17" s="9"/>
      <c r="K17" s="9"/>
      <c r="L17" s="9"/>
    </row>
    <row r="18" spans="1:38">
      <c r="A18" s="18"/>
      <c r="B18" s="47"/>
      <c r="C18" s="48"/>
      <c r="D18" s="49" t="s">
        <v>144</v>
      </c>
      <c r="E18" s="50"/>
      <c r="F18" s="49"/>
      <c r="G18" s="51" t="s">
        <v>123</v>
      </c>
      <c r="H18" s="52">
        <f>SUM(H19+H20)</f>
        <v>121419487</v>
      </c>
      <c r="I18" s="21"/>
      <c r="J18" s="9"/>
      <c r="K18" s="9"/>
      <c r="L18" s="9"/>
    </row>
    <row r="19" spans="1:38">
      <c r="A19" s="18"/>
      <c r="B19" s="47"/>
      <c r="C19" s="53"/>
      <c r="D19" s="47"/>
      <c r="E19" s="54" t="s">
        <v>144</v>
      </c>
      <c r="F19" s="47"/>
      <c r="G19" s="33" t="s">
        <v>129</v>
      </c>
      <c r="H19" s="52">
        <v>121419487</v>
      </c>
      <c r="I19" s="21"/>
      <c r="J19" s="9"/>
      <c r="K19" s="9"/>
      <c r="L19" s="9"/>
    </row>
    <row r="20" spans="1:38">
      <c r="A20" s="18"/>
      <c r="B20" s="47"/>
      <c r="C20" s="53"/>
      <c r="D20" s="47"/>
      <c r="E20" s="54" t="s">
        <v>145</v>
      </c>
      <c r="F20" s="47"/>
      <c r="G20" s="55" t="s">
        <v>23</v>
      </c>
      <c r="H20" s="56"/>
      <c r="I20" s="21"/>
      <c r="J20" s="9"/>
      <c r="K20" s="9"/>
      <c r="L20" s="9"/>
    </row>
    <row r="21" spans="1:38">
      <c r="A21" s="18"/>
      <c r="B21" s="57"/>
      <c r="C21" s="58"/>
      <c r="D21" s="59" t="s">
        <v>145</v>
      </c>
      <c r="E21" s="60"/>
      <c r="F21" s="59"/>
      <c r="G21" s="35" t="s">
        <v>124</v>
      </c>
      <c r="H21" s="61">
        <f>SUM(H22+H23+H24)</f>
        <v>10903757</v>
      </c>
      <c r="I21" s="21"/>
      <c r="J21" s="9"/>
      <c r="K21" s="9"/>
      <c r="L21" s="9"/>
    </row>
    <row r="22" spans="1:38">
      <c r="A22" s="18"/>
      <c r="B22" s="47"/>
      <c r="C22" s="53"/>
      <c r="D22" s="47"/>
      <c r="E22" s="54" t="s">
        <v>144</v>
      </c>
      <c r="F22" s="47"/>
      <c r="G22" s="33" t="s">
        <v>152</v>
      </c>
      <c r="H22" s="61">
        <v>4582915</v>
      </c>
      <c r="I22" s="21"/>
      <c r="J22" s="9"/>
      <c r="K22" s="9"/>
      <c r="L22" s="9"/>
    </row>
    <row r="23" spans="1:38">
      <c r="A23" s="18"/>
      <c r="B23" s="47"/>
      <c r="C23" s="53"/>
      <c r="D23" s="47"/>
      <c r="E23" s="54" t="s">
        <v>145</v>
      </c>
      <c r="F23" s="47"/>
      <c r="G23" s="33" t="s">
        <v>153</v>
      </c>
      <c r="H23" s="61">
        <v>3896842</v>
      </c>
      <c r="I23" s="21"/>
      <c r="J23" s="9"/>
      <c r="K23" s="9"/>
      <c r="L23" s="9"/>
    </row>
    <row r="24" spans="1:38">
      <c r="A24" s="18"/>
      <c r="B24" s="62"/>
      <c r="C24" s="63"/>
      <c r="D24" s="62"/>
      <c r="E24" s="64" t="s">
        <v>146</v>
      </c>
      <c r="F24" s="62"/>
      <c r="G24" s="55" t="s">
        <v>24</v>
      </c>
      <c r="H24" s="61">
        <v>2424000</v>
      </c>
      <c r="I24" s="21" t="s">
        <v>162</v>
      </c>
      <c r="J24" s="9"/>
      <c r="K24" s="9"/>
      <c r="L24" s="9"/>
    </row>
    <row r="25" spans="1:38">
      <c r="A25" s="18"/>
      <c r="B25" s="57"/>
      <c r="C25" s="58"/>
      <c r="D25" s="59" t="s">
        <v>146</v>
      </c>
      <c r="E25" s="60"/>
      <c r="F25" s="59"/>
      <c r="G25" s="65" t="s">
        <v>125</v>
      </c>
      <c r="H25" s="61">
        <f>SUM(H26+H27+H28+H29+H30)</f>
        <v>52748529</v>
      </c>
      <c r="I25" s="21"/>
      <c r="J25" s="9"/>
      <c r="K25" s="9"/>
      <c r="L25" s="9"/>
    </row>
    <row r="26" spans="1:38" s="5" customFormat="1">
      <c r="A26" s="18"/>
      <c r="B26" s="47"/>
      <c r="C26" s="53"/>
      <c r="D26" s="47"/>
      <c r="E26" s="54" t="s">
        <v>144</v>
      </c>
      <c r="F26" s="47"/>
      <c r="G26" s="33" t="s">
        <v>25</v>
      </c>
      <c r="H26" s="61">
        <v>26380189</v>
      </c>
      <c r="I26" s="21" t="s">
        <v>170</v>
      </c>
      <c r="J26" s="9"/>
      <c r="K26" s="9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5" customFormat="1">
      <c r="A27" s="18"/>
      <c r="B27" s="47"/>
      <c r="C27" s="53"/>
      <c r="D27" s="47"/>
      <c r="E27" s="54" t="s">
        <v>145</v>
      </c>
      <c r="F27" s="47"/>
      <c r="G27" s="33" t="s">
        <v>26</v>
      </c>
      <c r="H27" s="61">
        <v>5769212</v>
      </c>
      <c r="I27" s="21" t="s">
        <v>171</v>
      </c>
      <c r="J27" s="9"/>
      <c r="K27" s="9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5" customFormat="1">
      <c r="A28" s="18"/>
      <c r="B28" s="47"/>
      <c r="C28" s="53"/>
      <c r="D28" s="47"/>
      <c r="E28" s="54" t="s">
        <v>146</v>
      </c>
      <c r="F28" s="47"/>
      <c r="G28" s="33" t="s">
        <v>27</v>
      </c>
      <c r="H28" s="61">
        <v>100000</v>
      </c>
      <c r="I28" s="21"/>
      <c r="J28" s="9"/>
      <c r="K28" s="9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5" customFormat="1">
      <c r="A29" s="18"/>
      <c r="B29" s="47"/>
      <c r="C29" s="53"/>
      <c r="D29" s="47"/>
      <c r="E29" s="54" t="s">
        <v>147</v>
      </c>
      <c r="F29" s="47"/>
      <c r="G29" s="33" t="s">
        <v>3</v>
      </c>
      <c r="H29" s="61">
        <v>4165278</v>
      </c>
      <c r="I29" s="21"/>
      <c r="J29" s="9"/>
      <c r="K29" s="9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5" customFormat="1">
      <c r="A30" s="18"/>
      <c r="B30" s="62"/>
      <c r="C30" s="63"/>
      <c r="D30" s="62"/>
      <c r="E30" s="64" t="s">
        <v>1</v>
      </c>
      <c r="F30" s="62"/>
      <c r="G30" s="55" t="s">
        <v>2</v>
      </c>
      <c r="H30" s="61">
        <v>16333850</v>
      </c>
      <c r="I30" s="21" t="s">
        <v>164</v>
      </c>
      <c r="J30" s="9"/>
      <c r="K30" s="9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>
      <c r="A31" s="18"/>
      <c r="B31" s="57"/>
      <c r="C31" s="58"/>
      <c r="D31" s="59" t="s">
        <v>147</v>
      </c>
      <c r="E31" s="60"/>
      <c r="F31" s="59"/>
      <c r="G31" s="65" t="s">
        <v>126</v>
      </c>
      <c r="H31" s="61"/>
      <c r="I31" s="21"/>
      <c r="J31" s="9"/>
      <c r="K31" s="9"/>
      <c r="L31" s="9"/>
    </row>
    <row r="32" spans="1:38">
      <c r="A32" s="18"/>
      <c r="B32" s="62"/>
      <c r="C32" s="63"/>
      <c r="D32" s="62"/>
      <c r="E32" s="64" t="s">
        <v>144</v>
      </c>
      <c r="F32" s="62"/>
      <c r="G32" s="33" t="s">
        <v>4</v>
      </c>
      <c r="H32" s="61"/>
      <c r="I32" s="21"/>
      <c r="J32" s="9"/>
      <c r="K32" s="9"/>
      <c r="L32" s="9"/>
    </row>
    <row r="33" spans="1:12" ht="15.75" thickBot="1">
      <c r="A33" s="18"/>
      <c r="B33" s="66"/>
      <c r="C33" s="58"/>
      <c r="D33" s="59" t="s">
        <v>1</v>
      </c>
      <c r="E33" s="60"/>
      <c r="F33" s="59"/>
      <c r="G33" s="65" t="s">
        <v>5</v>
      </c>
      <c r="H33" s="61"/>
      <c r="I33" s="21"/>
      <c r="J33" s="9"/>
      <c r="K33" s="9"/>
      <c r="L33" s="9"/>
    </row>
    <row r="34" spans="1:12" ht="16.5" thickBot="1">
      <c r="A34" s="18"/>
      <c r="B34" s="162"/>
      <c r="C34" s="155" t="s">
        <v>6</v>
      </c>
      <c r="D34" s="155"/>
      <c r="E34" s="156"/>
      <c r="F34" s="155"/>
      <c r="G34" s="163" t="s">
        <v>29</v>
      </c>
      <c r="H34" s="174">
        <f>SUM(H35+H38+H39)</f>
        <v>109407528</v>
      </c>
      <c r="I34" s="21"/>
      <c r="J34" s="9"/>
      <c r="K34" s="9"/>
      <c r="L34" s="9"/>
    </row>
    <row r="35" spans="1:12">
      <c r="A35" s="18"/>
      <c r="B35" s="72"/>
      <c r="C35" s="73"/>
      <c r="D35" s="49" t="s">
        <v>144</v>
      </c>
      <c r="E35" s="74"/>
      <c r="F35" s="49"/>
      <c r="G35" s="51" t="s">
        <v>127</v>
      </c>
      <c r="H35" s="61">
        <f>SUM(H36+H37)</f>
        <v>90707289</v>
      </c>
      <c r="I35" s="21"/>
      <c r="J35" s="9"/>
      <c r="K35" s="9"/>
      <c r="L35" s="9"/>
    </row>
    <row r="36" spans="1:12">
      <c r="A36" s="18"/>
      <c r="B36" s="75"/>
      <c r="C36" s="47"/>
      <c r="D36" s="47"/>
      <c r="E36" s="54" t="s">
        <v>144</v>
      </c>
      <c r="F36" s="47"/>
      <c r="G36" s="33" t="s">
        <v>22</v>
      </c>
      <c r="H36" s="61">
        <v>34015233</v>
      </c>
      <c r="I36" s="21"/>
      <c r="J36" s="9"/>
      <c r="K36" s="9"/>
      <c r="L36" s="9"/>
    </row>
    <row r="37" spans="1:12">
      <c r="A37" s="18"/>
      <c r="B37" s="76"/>
      <c r="C37" s="62"/>
      <c r="D37" s="62"/>
      <c r="E37" s="64" t="s">
        <v>145</v>
      </c>
      <c r="F37" s="62"/>
      <c r="G37" s="55" t="s">
        <v>23</v>
      </c>
      <c r="H37" s="61">
        <v>56692056</v>
      </c>
      <c r="I37" s="21"/>
      <c r="J37" s="9"/>
      <c r="K37" s="9"/>
      <c r="L37" s="9"/>
    </row>
    <row r="38" spans="1:12">
      <c r="A38" s="18"/>
      <c r="B38" s="76"/>
      <c r="C38" s="62"/>
      <c r="D38" s="77" t="s">
        <v>145</v>
      </c>
      <c r="E38" s="78"/>
      <c r="F38" s="77"/>
      <c r="G38" s="79" t="s">
        <v>7</v>
      </c>
      <c r="H38" s="61">
        <v>18250239</v>
      </c>
      <c r="I38" s="21" t="s">
        <v>172</v>
      </c>
      <c r="J38" s="9"/>
      <c r="K38" s="9"/>
      <c r="L38" s="9"/>
    </row>
    <row r="39" spans="1:12" ht="15.75" thickBot="1">
      <c r="A39" s="18"/>
      <c r="B39" s="75"/>
      <c r="C39" s="47"/>
      <c r="D39" s="80" t="s">
        <v>1</v>
      </c>
      <c r="E39" s="81"/>
      <c r="F39" s="80"/>
      <c r="G39" s="82" t="s">
        <v>2</v>
      </c>
      <c r="H39" s="61">
        <v>450000</v>
      </c>
      <c r="I39" s="21"/>
      <c r="J39" s="9"/>
      <c r="K39" s="9"/>
      <c r="L39" s="9"/>
    </row>
    <row r="40" spans="1:12" ht="16.5" thickBot="1">
      <c r="A40" s="18"/>
      <c r="B40" s="162"/>
      <c r="C40" s="155" t="s">
        <v>142</v>
      </c>
      <c r="D40" s="155"/>
      <c r="E40" s="156"/>
      <c r="F40" s="155"/>
      <c r="G40" s="163" t="s">
        <v>0</v>
      </c>
      <c r="H40" s="158">
        <v>49260111</v>
      </c>
      <c r="I40" s="21"/>
      <c r="J40" s="9"/>
      <c r="K40" s="9"/>
      <c r="L40" s="9"/>
    </row>
    <row r="41" spans="1:12" ht="15.75" thickBot="1">
      <c r="A41" s="18"/>
      <c r="B41" s="67"/>
      <c r="C41" s="68" t="s">
        <v>8</v>
      </c>
      <c r="D41" s="68"/>
      <c r="E41" s="69"/>
      <c r="F41" s="68"/>
      <c r="G41" s="70" t="s">
        <v>30</v>
      </c>
      <c r="H41" s="84"/>
      <c r="I41" s="21"/>
      <c r="J41" s="9"/>
      <c r="K41" s="9"/>
      <c r="L41" s="9"/>
    </row>
    <row r="42" spans="1:12" s="4" customFormat="1" ht="16.5" thickBot="1">
      <c r="A42" s="36"/>
      <c r="B42" s="154" t="s">
        <v>9</v>
      </c>
      <c r="C42" s="155"/>
      <c r="D42" s="155"/>
      <c r="E42" s="156"/>
      <c r="F42" s="155"/>
      <c r="G42" s="157" t="s">
        <v>31</v>
      </c>
      <c r="H42" s="158">
        <f>SUM(H43+H44+H68+H69+H70+H71)</f>
        <v>0</v>
      </c>
      <c r="I42" s="20"/>
      <c r="J42" s="11"/>
      <c r="K42" s="11"/>
      <c r="L42" s="11"/>
    </row>
    <row r="43" spans="1:12" s="4" customFormat="1" ht="15.75" thickBot="1">
      <c r="A43" s="36"/>
      <c r="B43" s="85"/>
      <c r="C43" s="68" t="s">
        <v>143</v>
      </c>
      <c r="D43" s="68"/>
      <c r="E43" s="69"/>
      <c r="F43" s="68"/>
      <c r="G43" s="70" t="s">
        <v>32</v>
      </c>
      <c r="H43" s="71"/>
      <c r="I43" s="20"/>
      <c r="J43" s="11"/>
      <c r="K43" s="11"/>
      <c r="L43" s="11"/>
    </row>
    <row r="44" spans="1:12" ht="15.75" thickBot="1">
      <c r="A44" s="18"/>
      <c r="B44" s="67"/>
      <c r="C44" s="68" t="s">
        <v>142</v>
      </c>
      <c r="D44" s="46"/>
      <c r="E44" s="86"/>
      <c r="F44" s="46"/>
      <c r="G44" s="87" t="s">
        <v>33</v>
      </c>
      <c r="H44" s="84"/>
      <c r="I44" s="21"/>
      <c r="J44" s="9"/>
      <c r="K44" s="9"/>
      <c r="L44" s="9"/>
    </row>
    <row r="45" spans="1:12">
      <c r="A45" s="18"/>
      <c r="B45" s="88"/>
      <c r="C45" s="89"/>
      <c r="D45" s="90" t="s">
        <v>145</v>
      </c>
      <c r="E45" s="91"/>
      <c r="F45" s="90"/>
      <c r="G45" s="92" t="s">
        <v>65</v>
      </c>
      <c r="H45" s="84"/>
      <c r="I45" s="21"/>
      <c r="J45" s="9"/>
      <c r="K45" s="9"/>
      <c r="L45" s="9"/>
    </row>
    <row r="46" spans="1:12">
      <c r="A46" s="18"/>
      <c r="B46" s="93"/>
      <c r="C46" s="94"/>
      <c r="D46" s="94"/>
      <c r="E46" s="95" t="s">
        <v>144</v>
      </c>
      <c r="F46" s="94"/>
      <c r="G46" s="96" t="s">
        <v>34</v>
      </c>
      <c r="H46" s="84"/>
      <c r="I46" s="21"/>
      <c r="J46" s="9"/>
      <c r="K46" s="9"/>
      <c r="L46" s="9"/>
    </row>
    <row r="47" spans="1:12">
      <c r="A47" s="18"/>
      <c r="B47" s="88"/>
      <c r="C47" s="89"/>
      <c r="D47" s="89"/>
      <c r="E47" s="97" t="s">
        <v>145</v>
      </c>
      <c r="F47" s="89"/>
      <c r="G47" s="98" t="s">
        <v>154</v>
      </c>
      <c r="H47" s="84"/>
      <c r="I47" s="21"/>
      <c r="J47" s="9"/>
      <c r="K47" s="9"/>
      <c r="L47" s="9"/>
    </row>
    <row r="48" spans="1:12">
      <c r="A48" s="18"/>
      <c r="B48" s="88"/>
      <c r="C48" s="89"/>
      <c r="D48" s="90" t="s">
        <v>146</v>
      </c>
      <c r="E48" s="91"/>
      <c r="F48" s="90"/>
      <c r="G48" s="92" t="s">
        <v>35</v>
      </c>
      <c r="H48" s="84"/>
      <c r="I48" s="21"/>
      <c r="J48" s="9"/>
      <c r="K48" s="9"/>
      <c r="L48" s="9"/>
    </row>
    <row r="49" spans="1:12">
      <c r="A49" s="18"/>
      <c r="B49" s="88"/>
      <c r="C49" s="89"/>
      <c r="D49" s="89"/>
      <c r="E49" s="99" t="s">
        <v>144</v>
      </c>
      <c r="F49" s="89"/>
      <c r="G49" s="100" t="s">
        <v>36</v>
      </c>
      <c r="H49" s="84"/>
      <c r="I49" s="21"/>
      <c r="J49" s="9"/>
      <c r="K49" s="9"/>
      <c r="L49" s="9"/>
    </row>
    <row r="50" spans="1:12">
      <c r="A50" s="18"/>
      <c r="B50" s="93"/>
      <c r="C50" s="94"/>
      <c r="D50" s="94"/>
      <c r="E50" s="95" t="s">
        <v>145</v>
      </c>
      <c r="F50" s="94"/>
      <c r="G50" s="96" t="s">
        <v>37</v>
      </c>
      <c r="H50" s="84"/>
      <c r="I50" s="21"/>
      <c r="J50" s="9"/>
      <c r="K50" s="9"/>
      <c r="L50" s="9"/>
    </row>
    <row r="51" spans="1:12">
      <c r="A51" s="18"/>
      <c r="B51" s="88"/>
      <c r="C51" s="89"/>
      <c r="D51" s="90" t="s">
        <v>147</v>
      </c>
      <c r="E51" s="91"/>
      <c r="F51" s="90"/>
      <c r="G51" s="92" t="s">
        <v>38</v>
      </c>
      <c r="H51" s="84"/>
      <c r="I51" s="21"/>
      <c r="J51" s="9"/>
      <c r="K51" s="9"/>
      <c r="L51" s="9"/>
    </row>
    <row r="52" spans="1:12">
      <c r="A52" s="18"/>
      <c r="B52" s="93"/>
      <c r="C52" s="94"/>
      <c r="D52" s="94"/>
      <c r="E52" s="95" t="s">
        <v>144</v>
      </c>
      <c r="F52" s="94"/>
      <c r="G52" s="96" t="s">
        <v>39</v>
      </c>
      <c r="H52" s="84"/>
      <c r="I52" s="21"/>
      <c r="J52" s="9"/>
      <c r="K52" s="9"/>
      <c r="L52" s="9"/>
    </row>
    <row r="53" spans="1:12">
      <c r="A53" s="18"/>
      <c r="B53" s="88"/>
      <c r="C53" s="89"/>
      <c r="D53" s="90" t="s">
        <v>148</v>
      </c>
      <c r="E53" s="91"/>
      <c r="F53" s="90"/>
      <c r="G53" s="92" t="s">
        <v>40</v>
      </c>
      <c r="H53" s="84"/>
      <c r="I53" s="21"/>
      <c r="J53" s="9"/>
      <c r="K53" s="9"/>
      <c r="L53" s="9"/>
    </row>
    <row r="54" spans="1:12">
      <c r="A54" s="18"/>
      <c r="B54" s="93"/>
      <c r="C54" s="94"/>
      <c r="D54" s="94"/>
      <c r="E54" s="95" t="s">
        <v>144</v>
      </c>
      <c r="F54" s="94"/>
      <c r="G54" s="96" t="s">
        <v>41</v>
      </c>
      <c r="H54" s="84"/>
      <c r="I54" s="21"/>
      <c r="J54" s="9"/>
      <c r="K54" s="9"/>
      <c r="L54" s="9"/>
    </row>
    <row r="55" spans="1:12">
      <c r="A55" s="18"/>
      <c r="B55" s="88"/>
      <c r="C55" s="89"/>
      <c r="D55" s="90" t="s">
        <v>149</v>
      </c>
      <c r="E55" s="91"/>
      <c r="F55" s="90"/>
      <c r="G55" s="92" t="s">
        <v>42</v>
      </c>
      <c r="H55" s="84"/>
      <c r="I55" s="21"/>
      <c r="J55" s="9"/>
      <c r="K55" s="9"/>
      <c r="L55" s="9"/>
    </row>
    <row r="56" spans="1:12">
      <c r="A56" s="18"/>
      <c r="B56" s="88"/>
      <c r="C56" s="89"/>
      <c r="D56" s="89"/>
      <c r="E56" s="99" t="s">
        <v>144</v>
      </c>
      <c r="F56" s="89"/>
      <c r="G56" s="100" t="s">
        <v>45</v>
      </c>
      <c r="H56" s="84"/>
      <c r="I56" s="21"/>
      <c r="J56" s="9"/>
      <c r="K56" s="9"/>
      <c r="L56" s="9"/>
    </row>
    <row r="57" spans="1:12">
      <c r="A57" s="18"/>
      <c r="B57" s="93"/>
      <c r="C57" s="94"/>
      <c r="D57" s="94"/>
      <c r="E57" s="95" t="s">
        <v>145</v>
      </c>
      <c r="F57" s="94"/>
      <c r="G57" s="96" t="s">
        <v>43</v>
      </c>
      <c r="H57" s="84"/>
      <c r="I57" s="21"/>
      <c r="J57" s="9"/>
      <c r="K57" s="9"/>
      <c r="L57" s="9"/>
    </row>
    <row r="58" spans="1:12">
      <c r="A58" s="18"/>
      <c r="B58" s="88"/>
      <c r="C58" s="89"/>
      <c r="D58" s="90" t="s">
        <v>150</v>
      </c>
      <c r="E58" s="91"/>
      <c r="F58" s="90"/>
      <c r="G58" s="92" t="s">
        <v>44</v>
      </c>
      <c r="H58" s="84"/>
      <c r="I58" s="21"/>
      <c r="J58" s="9"/>
      <c r="K58" s="9"/>
      <c r="L58" s="9"/>
    </row>
    <row r="59" spans="1:12">
      <c r="A59" s="18"/>
      <c r="B59" s="88"/>
      <c r="C59" s="89"/>
      <c r="D59" s="89"/>
      <c r="E59" s="99" t="s">
        <v>144</v>
      </c>
      <c r="F59" s="89"/>
      <c r="G59" s="100" t="s">
        <v>46</v>
      </c>
      <c r="H59" s="84"/>
      <c r="I59" s="21"/>
      <c r="J59" s="9"/>
      <c r="K59" s="9"/>
      <c r="L59" s="9"/>
    </row>
    <row r="60" spans="1:12">
      <c r="A60" s="18"/>
      <c r="B60" s="88"/>
      <c r="C60" s="89"/>
      <c r="D60" s="89"/>
      <c r="E60" s="97" t="s">
        <v>145</v>
      </c>
      <c r="F60" s="101"/>
      <c r="G60" s="98" t="s">
        <v>158</v>
      </c>
      <c r="H60" s="84"/>
      <c r="I60" s="21"/>
      <c r="J60" s="9"/>
      <c r="K60" s="9"/>
      <c r="L60" s="9"/>
    </row>
    <row r="61" spans="1:12">
      <c r="A61" s="18"/>
      <c r="B61" s="88"/>
      <c r="C61" s="89"/>
      <c r="D61" s="89"/>
      <c r="E61" s="97" t="s">
        <v>146</v>
      </c>
      <c r="F61" s="101"/>
      <c r="G61" s="98" t="s">
        <v>159</v>
      </c>
      <c r="H61" s="84"/>
      <c r="I61" s="21"/>
      <c r="J61" s="9"/>
      <c r="K61" s="9"/>
      <c r="L61" s="9"/>
    </row>
    <row r="62" spans="1:12">
      <c r="A62" s="18"/>
      <c r="B62" s="88"/>
      <c r="C62" s="90" t="s">
        <v>167</v>
      </c>
      <c r="D62" s="90" t="s">
        <v>151</v>
      </c>
      <c r="E62" s="91"/>
      <c r="F62" s="90"/>
      <c r="G62" s="92" t="s">
        <v>47</v>
      </c>
      <c r="H62" s="84"/>
      <c r="I62" s="21"/>
      <c r="J62" s="9"/>
      <c r="K62" s="9"/>
      <c r="L62" s="9"/>
    </row>
    <row r="63" spans="1:12">
      <c r="A63" s="18"/>
      <c r="B63" s="93"/>
      <c r="C63" s="94"/>
      <c r="D63" s="94"/>
      <c r="E63" s="95" t="s">
        <v>144</v>
      </c>
      <c r="F63" s="94"/>
      <c r="G63" s="96" t="s">
        <v>48</v>
      </c>
      <c r="H63" s="84"/>
      <c r="I63" s="21" t="s">
        <v>163</v>
      </c>
      <c r="J63" s="9"/>
      <c r="K63" s="9"/>
      <c r="L63" s="9"/>
    </row>
    <row r="64" spans="1:12">
      <c r="A64" s="18"/>
      <c r="B64" s="93"/>
      <c r="C64" s="94"/>
      <c r="D64" s="94"/>
      <c r="E64" s="102" t="s">
        <v>145</v>
      </c>
      <c r="F64" s="103"/>
      <c r="G64" s="104" t="s">
        <v>155</v>
      </c>
      <c r="H64" s="84"/>
      <c r="I64" s="21"/>
      <c r="J64" s="9"/>
      <c r="K64" s="9"/>
      <c r="L64" s="9"/>
    </row>
    <row r="65" spans="1:12">
      <c r="A65" s="18"/>
      <c r="B65" s="105"/>
      <c r="C65" s="106"/>
      <c r="D65" s="107" t="s">
        <v>118</v>
      </c>
      <c r="E65" s="108"/>
      <c r="F65" s="107"/>
      <c r="G65" s="109" t="s">
        <v>49</v>
      </c>
      <c r="H65" s="84"/>
      <c r="I65" s="21"/>
      <c r="J65" s="9"/>
      <c r="K65" s="9"/>
      <c r="L65" s="9"/>
    </row>
    <row r="66" spans="1:12">
      <c r="A66" s="18"/>
      <c r="B66" s="105"/>
      <c r="C66" s="106"/>
      <c r="D66" s="107" t="s">
        <v>50</v>
      </c>
      <c r="E66" s="108"/>
      <c r="F66" s="107"/>
      <c r="G66" s="109" t="s">
        <v>51</v>
      </c>
      <c r="H66" s="84"/>
      <c r="I66" s="21"/>
      <c r="J66" s="9"/>
      <c r="K66" s="9"/>
      <c r="L66" s="9"/>
    </row>
    <row r="67" spans="1:12" ht="15.75" thickBot="1">
      <c r="A67" s="18"/>
      <c r="B67" s="88"/>
      <c r="C67" s="89"/>
      <c r="D67" s="90" t="s">
        <v>52</v>
      </c>
      <c r="E67" s="91"/>
      <c r="F67" s="90"/>
      <c r="G67" s="92" t="s">
        <v>130</v>
      </c>
      <c r="H67" s="84"/>
      <c r="I67" s="21"/>
      <c r="J67" s="9"/>
      <c r="K67" s="9"/>
      <c r="L67" s="9"/>
    </row>
    <row r="68" spans="1:12" ht="15.75" thickBot="1">
      <c r="A68" s="18"/>
      <c r="B68" s="67"/>
      <c r="C68" s="68" t="s">
        <v>16</v>
      </c>
      <c r="D68" s="68"/>
      <c r="E68" s="69"/>
      <c r="F68" s="68"/>
      <c r="G68" s="70" t="s">
        <v>53</v>
      </c>
      <c r="H68" s="84"/>
      <c r="I68" s="21"/>
      <c r="J68" s="9"/>
      <c r="K68" s="9"/>
      <c r="L68" s="9"/>
    </row>
    <row r="69" spans="1:12" ht="15.75" thickBot="1">
      <c r="A69" s="18"/>
      <c r="B69" s="88"/>
      <c r="C69" s="90" t="s">
        <v>9</v>
      </c>
      <c r="D69" s="90"/>
      <c r="E69" s="91"/>
      <c r="F69" s="90"/>
      <c r="G69" s="92" t="s">
        <v>54</v>
      </c>
      <c r="H69" s="84"/>
      <c r="I69" s="21"/>
      <c r="J69" s="9"/>
      <c r="K69" s="9"/>
      <c r="L69" s="9"/>
    </row>
    <row r="70" spans="1:12" ht="15.75" thickBot="1">
      <c r="A70" s="18"/>
      <c r="B70" s="67"/>
      <c r="C70" s="68" t="s">
        <v>10</v>
      </c>
      <c r="D70" s="68"/>
      <c r="E70" s="69"/>
      <c r="F70" s="68"/>
      <c r="G70" s="70" t="s">
        <v>55</v>
      </c>
      <c r="H70" s="83"/>
      <c r="I70" s="21"/>
      <c r="J70" s="9"/>
      <c r="K70" s="9"/>
      <c r="L70" s="9"/>
    </row>
    <row r="71" spans="1:12" ht="15.75" thickBot="1">
      <c r="A71" s="18"/>
      <c r="B71" s="88"/>
      <c r="C71" s="90" t="s">
        <v>119</v>
      </c>
      <c r="D71" s="90"/>
      <c r="E71" s="91"/>
      <c r="F71" s="90"/>
      <c r="G71" s="92" t="s">
        <v>56</v>
      </c>
      <c r="H71" s="84"/>
      <c r="I71" s="21"/>
      <c r="J71" s="9"/>
      <c r="K71" s="9"/>
      <c r="L71" s="9"/>
    </row>
    <row r="72" spans="1:12" s="4" customFormat="1" ht="15.75" thickBot="1">
      <c r="A72" s="36"/>
      <c r="B72" s="15" t="s">
        <v>10</v>
      </c>
      <c r="C72" s="164"/>
      <c r="D72" s="164"/>
      <c r="E72" s="175"/>
      <c r="F72" s="164"/>
      <c r="G72" s="176" t="s">
        <v>57</v>
      </c>
      <c r="H72" s="177">
        <f>SUM(H73+H74+H75+H77+H78)</f>
        <v>768000</v>
      </c>
      <c r="I72" s="20"/>
      <c r="J72" s="11"/>
      <c r="K72" s="11"/>
      <c r="L72" s="11"/>
    </row>
    <row r="73" spans="1:12" s="4" customFormat="1" ht="16.5" thickBot="1">
      <c r="A73" s="36"/>
      <c r="B73" s="178"/>
      <c r="C73" s="179" t="s">
        <v>143</v>
      </c>
      <c r="D73" s="179"/>
      <c r="E73" s="180"/>
      <c r="F73" s="179"/>
      <c r="G73" s="181" t="s">
        <v>59</v>
      </c>
      <c r="H73" s="182">
        <v>768000</v>
      </c>
      <c r="I73" s="21" t="s">
        <v>165</v>
      </c>
      <c r="J73" s="11"/>
      <c r="K73" s="11"/>
      <c r="L73" s="11"/>
    </row>
    <row r="74" spans="1:12" s="4" customFormat="1" ht="15.75" thickBot="1">
      <c r="A74" s="36"/>
      <c r="B74" s="110"/>
      <c r="C74" s="111" t="s">
        <v>6</v>
      </c>
      <c r="D74" s="111"/>
      <c r="E74" s="112"/>
      <c r="F74" s="111"/>
      <c r="G74" s="113" t="s">
        <v>60</v>
      </c>
      <c r="H74" s="71"/>
      <c r="I74" s="20"/>
      <c r="J74" s="11"/>
      <c r="K74" s="11"/>
      <c r="L74" s="11"/>
    </row>
    <row r="75" spans="1:12" ht="15.75" thickBot="1">
      <c r="A75" s="18"/>
      <c r="B75" s="67"/>
      <c r="C75" s="68" t="s">
        <v>142</v>
      </c>
      <c r="D75" s="68"/>
      <c r="E75" s="69"/>
      <c r="F75" s="68"/>
      <c r="G75" s="70" t="s">
        <v>58</v>
      </c>
      <c r="H75" s="84"/>
      <c r="I75" s="21"/>
      <c r="J75" s="9"/>
      <c r="K75" s="9"/>
      <c r="L75" s="9"/>
    </row>
    <row r="76" spans="1:12" ht="15" hidden="1" customHeight="1">
      <c r="A76" s="18"/>
      <c r="B76" s="114"/>
      <c r="C76" s="115"/>
      <c r="D76" s="115" t="s">
        <v>144</v>
      </c>
      <c r="E76" s="116"/>
      <c r="F76" s="115"/>
      <c r="G76" s="117" t="s">
        <v>11</v>
      </c>
      <c r="H76" s="84"/>
      <c r="I76" s="21"/>
      <c r="J76" s="9"/>
      <c r="K76" s="9"/>
      <c r="L76" s="9"/>
    </row>
    <row r="77" spans="1:12" ht="15.75" thickBot="1">
      <c r="A77" s="18"/>
      <c r="B77" s="88"/>
      <c r="C77" s="90" t="s">
        <v>16</v>
      </c>
      <c r="D77" s="90"/>
      <c r="E77" s="91"/>
      <c r="F77" s="90"/>
      <c r="G77" s="92" t="s">
        <v>61</v>
      </c>
      <c r="H77" s="84"/>
      <c r="I77" s="21"/>
      <c r="J77" s="9"/>
      <c r="K77" s="9"/>
      <c r="L77" s="9"/>
    </row>
    <row r="78" spans="1:12" ht="15.75" thickBot="1">
      <c r="A78" s="18"/>
      <c r="B78" s="67"/>
      <c r="C78" s="68" t="s">
        <v>8</v>
      </c>
      <c r="D78" s="68"/>
      <c r="E78" s="69"/>
      <c r="F78" s="68"/>
      <c r="G78" s="70" t="s">
        <v>80</v>
      </c>
      <c r="H78" s="84"/>
      <c r="I78" s="21"/>
      <c r="J78" s="9"/>
      <c r="K78" s="9"/>
      <c r="L78" s="9"/>
    </row>
    <row r="79" spans="1:12" ht="15.75" thickBot="1">
      <c r="A79" s="18"/>
      <c r="B79" s="15" t="s">
        <v>119</v>
      </c>
      <c r="C79" s="13"/>
      <c r="D79" s="13"/>
      <c r="E79" s="14"/>
      <c r="F79" s="13"/>
      <c r="G79" s="176" t="s">
        <v>81</v>
      </c>
      <c r="H79" s="183"/>
      <c r="I79" s="21"/>
      <c r="J79" s="9"/>
      <c r="K79" s="9"/>
      <c r="L79" s="9"/>
    </row>
    <row r="80" spans="1:12" ht="15.75" thickBot="1">
      <c r="A80" s="18"/>
      <c r="B80" s="118"/>
      <c r="C80" s="90" t="s">
        <v>143</v>
      </c>
      <c r="D80" s="90"/>
      <c r="E80" s="91"/>
      <c r="F80" s="90"/>
      <c r="G80" s="92" t="s">
        <v>82</v>
      </c>
      <c r="H80" s="83"/>
      <c r="I80" s="21"/>
      <c r="J80" s="9"/>
      <c r="K80" s="9"/>
      <c r="L80" s="9"/>
    </row>
    <row r="81" spans="1:12" ht="15.75" thickBot="1">
      <c r="A81" s="18"/>
      <c r="B81" s="67"/>
      <c r="C81" s="68" t="s">
        <v>6</v>
      </c>
      <c r="D81" s="68"/>
      <c r="E81" s="69"/>
      <c r="F81" s="68"/>
      <c r="G81" s="70" t="s">
        <v>83</v>
      </c>
      <c r="H81" s="84"/>
      <c r="I81" s="21"/>
      <c r="J81" s="9"/>
      <c r="K81" s="9"/>
      <c r="L81" s="9"/>
    </row>
    <row r="82" spans="1:12" s="4" customFormat="1" ht="15.75" thickBot="1">
      <c r="A82" s="36"/>
      <c r="B82" s="17" t="s">
        <v>12</v>
      </c>
      <c r="C82" s="184"/>
      <c r="D82" s="184"/>
      <c r="E82" s="185"/>
      <c r="F82" s="184"/>
      <c r="G82" s="186" t="s">
        <v>84</v>
      </c>
      <c r="H82" s="177">
        <f>SUM(H83+H86+H95+H99+H102)</f>
        <v>1182455495</v>
      </c>
      <c r="I82" s="20"/>
      <c r="J82" s="11"/>
      <c r="K82" s="11"/>
      <c r="L82" s="11"/>
    </row>
    <row r="83" spans="1:12" ht="16.5" thickBot="1">
      <c r="A83" s="18"/>
      <c r="B83" s="162"/>
      <c r="C83" s="155" t="s">
        <v>143</v>
      </c>
      <c r="D83" s="155"/>
      <c r="E83" s="156"/>
      <c r="F83" s="155"/>
      <c r="G83" s="163" t="s">
        <v>85</v>
      </c>
      <c r="H83" s="158">
        <f>SUM(H84+H85)</f>
        <v>1905981</v>
      </c>
      <c r="I83" s="21"/>
      <c r="J83" s="9"/>
      <c r="K83" s="9"/>
      <c r="L83" s="9"/>
    </row>
    <row r="84" spans="1:12">
      <c r="A84" s="18"/>
      <c r="B84" s="119"/>
      <c r="C84" s="120"/>
      <c r="D84" s="121" t="s">
        <v>144</v>
      </c>
      <c r="E84" s="122"/>
      <c r="F84" s="121"/>
      <c r="G84" s="123" t="s">
        <v>86</v>
      </c>
      <c r="H84" s="56"/>
      <c r="I84" s="21"/>
      <c r="J84" s="9"/>
      <c r="K84" s="9"/>
      <c r="L84" s="9"/>
    </row>
    <row r="85" spans="1:12" ht="15.75" thickBot="1">
      <c r="A85" s="18"/>
      <c r="B85" s="124"/>
      <c r="C85" s="57"/>
      <c r="D85" s="59" t="s">
        <v>145</v>
      </c>
      <c r="E85" s="60"/>
      <c r="F85" s="59"/>
      <c r="G85" s="65" t="s">
        <v>87</v>
      </c>
      <c r="H85" s="61">
        <v>1905981</v>
      </c>
      <c r="I85" s="21"/>
      <c r="J85" s="9"/>
      <c r="K85" s="9"/>
      <c r="L85" s="9"/>
    </row>
    <row r="86" spans="1:12" ht="16.5" thickBot="1">
      <c r="A86" s="18"/>
      <c r="B86" s="162"/>
      <c r="C86" s="155" t="s">
        <v>6</v>
      </c>
      <c r="D86" s="155"/>
      <c r="E86" s="156"/>
      <c r="F86" s="155"/>
      <c r="G86" s="163" t="s">
        <v>88</v>
      </c>
      <c r="H86" s="158">
        <f>SUM(H87+H88+H89+H90+H91+H92+H93+H94)</f>
        <v>27519602</v>
      </c>
      <c r="I86" s="21"/>
      <c r="J86" s="9"/>
      <c r="K86" s="9"/>
      <c r="L86" s="9"/>
    </row>
    <row r="87" spans="1:12" ht="15.75">
      <c r="A87" s="18"/>
      <c r="B87" s="187"/>
      <c r="C87" s="120"/>
      <c r="D87" s="121" t="s">
        <v>144</v>
      </c>
      <c r="E87" s="122"/>
      <c r="F87" s="121"/>
      <c r="G87" s="123" t="s">
        <v>13</v>
      </c>
      <c r="H87" s="61">
        <v>20693287</v>
      </c>
      <c r="I87" s="21"/>
      <c r="J87" s="9"/>
      <c r="K87" s="9"/>
      <c r="L87" s="9"/>
    </row>
    <row r="88" spans="1:12" ht="15.75">
      <c r="A88" s="18"/>
      <c r="B88" s="188"/>
      <c r="C88" s="126"/>
      <c r="D88" s="127" t="s">
        <v>145</v>
      </c>
      <c r="E88" s="128"/>
      <c r="F88" s="127"/>
      <c r="G88" s="129" t="s">
        <v>131</v>
      </c>
      <c r="H88" s="61">
        <v>465284</v>
      </c>
      <c r="I88" s="21"/>
      <c r="J88" s="9"/>
      <c r="K88" s="9"/>
      <c r="L88" s="9"/>
    </row>
    <row r="89" spans="1:12" ht="15.75">
      <c r="A89" s="18"/>
      <c r="B89" s="188"/>
      <c r="C89" s="126"/>
      <c r="D89" s="127" t="s">
        <v>146</v>
      </c>
      <c r="E89" s="128"/>
      <c r="F89" s="127"/>
      <c r="G89" s="129" t="s">
        <v>14</v>
      </c>
      <c r="H89" s="61">
        <v>2235356</v>
      </c>
      <c r="I89" s="21"/>
      <c r="J89" s="9"/>
      <c r="K89" s="9"/>
      <c r="L89" s="9"/>
    </row>
    <row r="90" spans="1:12" ht="15.75">
      <c r="A90" s="18"/>
      <c r="B90" s="188"/>
      <c r="C90" s="126"/>
      <c r="D90" s="127" t="s">
        <v>147</v>
      </c>
      <c r="E90" s="128"/>
      <c r="F90" s="127"/>
      <c r="G90" s="129" t="s">
        <v>93</v>
      </c>
      <c r="H90" s="61">
        <v>1256648</v>
      </c>
      <c r="I90" s="21"/>
      <c r="J90" s="9"/>
      <c r="K90" s="9"/>
      <c r="L90" s="9"/>
    </row>
    <row r="91" spans="1:12" ht="15.75">
      <c r="A91" s="18"/>
      <c r="B91" s="188"/>
      <c r="C91" s="126"/>
      <c r="D91" s="127" t="s">
        <v>148</v>
      </c>
      <c r="E91" s="128"/>
      <c r="F91" s="127"/>
      <c r="G91" s="129" t="s">
        <v>132</v>
      </c>
      <c r="H91" s="61">
        <v>232635</v>
      </c>
      <c r="I91" s="21"/>
      <c r="J91" s="9"/>
      <c r="K91" s="9"/>
      <c r="L91" s="9"/>
    </row>
    <row r="92" spans="1:12" ht="15.75">
      <c r="A92" s="18"/>
      <c r="B92" s="188"/>
      <c r="C92" s="126"/>
      <c r="D92" s="127" t="s">
        <v>149</v>
      </c>
      <c r="E92" s="128"/>
      <c r="F92" s="127"/>
      <c r="G92" s="129" t="s">
        <v>133</v>
      </c>
      <c r="H92" s="61">
        <v>865255</v>
      </c>
      <c r="I92" s="21"/>
      <c r="J92" s="9"/>
      <c r="K92" s="9"/>
      <c r="L92" s="9"/>
    </row>
    <row r="93" spans="1:12" ht="15.75">
      <c r="A93" s="18"/>
      <c r="B93" s="188"/>
      <c r="C93" s="126"/>
      <c r="D93" s="127" t="s">
        <v>150</v>
      </c>
      <c r="E93" s="128"/>
      <c r="F93" s="127"/>
      <c r="G93" s="129" t="s">
        <v>134</v>
      </c>
      <c r="H93" s="61">
        <v>242728</v>
      </c>
      <c r="I93" s="21"/>
      <c r="J93" s="9"/>
      <c r="K93" s="9"/>
      <c r="L93" s="9"/>
    </row>
    <row r="94" spans="1:12" ht="16.5" thickBot="1">
      <c r="A94" s="18"/>
      <c r="B94" s="189"/>
      <c r="C94" s="47"/>
      <c r="D94" s="80" t="s">
        <v>151</v>
      </c>
      <c r="E94" s="81"/>
      <c r="F94" s="80"/>
      <c r="G94" s="35" t="s">
        <v>15</v>
      </c>
      <c r="H94" s="61">
        <v>1528409</v>
      </c>
      <c r="I94" s="21"/>
      <c r="J94" s="9"/>
      <c r="K94" s="9"/>
      <c r="L94" s="9"/>
    </row>
    <row r="95" spans="1:12" ht="16.5" thickBot="1">
      <c r="A95" s="18"/>
      <c r="B95" s="162"/>
      <c r="C95" s="155" t="s">
        <v>142</v>
      </c>
      <c r="D95" s="155"/>
      <c r="E95" s="156"/>
      <c r="F95" s="155"/>
      <c r="G95" s="163" t="s">
        <v>89</v>
      </c>
      <c r="H95" s="158">
        <f>SUM(H96+H97+H98)</f>
        <v>1150841473</v>
      </c>
      <c r="I95" s="21"/>
      <c r="J95" s="9"/>
      <c r="K95" s="9"/>
      <c r="L95" s="9"/>
    </row>
    <row r="96" spans="1:12">
      <c r="A96" s="18"/>
      <c r="B96" s="119"/>
      <c r="C96" s="120"/>
      <c r="D96" s="121" t="s">
        <v>144</v>
      </c>
      <c r="E96" s="122"/>
      <c r="F96" s="121"/>
      <c r="G96" s="123" t="s">
        <v>90</v>
      </c>
      <c r="H96" s="61">
        <v>1150841473</v>
      </c>
      <c r="I96" s="21"/>
      <c r="J96" s="9"/>
      <c r="K96" s="9"/>
      <c r="L96" s="9"/>
    </row>
    <row r="97" spans="1:12">
      <c r="A97" s="18"/>
      <c r="B97" s="125"/>
      <c r="C97" s="126"/>
      <c r="D97" s="127" t="s">
        <v>145</v>
      </c>
      <c r="E97" s="128"/>
      <c r="F97" s="127"/>
      <c r="G97" s="129" t="s">
        <v>91</v>
      </c>
      <c r="H97" s="56"/>
      <c r="I97" s="21"/>
      <c r="J97" s="9"/>
      <c r="K97" s="9"/>
      <c r="L97" s="9"/>
    </row>
    <row r="98" spans="1:12" ht="15.75" thickBot="1">
      <c r="A98" s="18"/>
      <c r="B98" s="124"/>
      <c r="C98" s="57"/>
      <c r="D98" s="59" t="s">
        <v>146</v>
      </c>
      <c r="E98" s="60"/>
      <c r="F98" s="59"/>
      <c r="G98" s="65" t="s">
        <v>92</v>
      </c>
      <c r="H98" s="56"/>
      <c r="I98" s="21"/>
      <c r="J98" s="9"/>
      <c r="K98" s="9"/>
      <c r="L98" s="9"/>
    </row>
    <row r="99" spans="1:12" ht="16.5" thickBot="1">
      <c r="A99" s="18"/>
      <c r="B99" s="162"/>
      <c r="C99" s="155" t="s">
        <v>16</v>
      </c>
      <c r="D99" s="155"/>
      <c r="E99" s="156"/>
      <c r="F99" s="155"/>
      <c r="G99" s="163" t="s">
        <v>94</v>
      </c>
      <c r="H99" s="158">
        <f>SUM(H100+H101)</f>
        <v>111065</v>
      </c>
      <c r="I99" s="21"/>
      <c r="J99" s="9"/>
      <c r="K99" s="9"/>
      <c r="L99" s="9"/>
    </row>
    <row r="100" spans="1:12" ht="15.75" thickBot="1">
      <c r="A100" s="18"/>
      <c r="B100" s="75"/>
      <c r="C100" s="47"/>
      <c r="D100" s="80" t="s">
        <v>144</v>
      </c>
      <c r="E100" s="81"/>
      <c r="F100" s="80"/>
      <c r="G100" s="35" t="s">
        <v>135</v>
      </c>
      <c r="H100" s="61">
        <v>111065</v>
      </c>
      <c r="I100" s="21"/>
      <c r="J100" s="9"/>
      <c r="K100" s="9"/>
      <c r="L100" s="9"/>
    </row>
    <row r="101" spans="1:12">
      <c r="A101" s="18"/>
      <c r="B101" s="119"/>
      <c r="C101" s="120"/>
      <c r="D101" s="121" t="s">
        <v>1</v>
      </c>
      <c r="E101" s="122"/>
      <c r="F101" s="121"/>
      <c r="G101" s="123" t="s">
        <v>17</v>
      </c>
      <c r="H101" s="56"/>
      <c r="I101" s="21"/>
      <c r="J101" s="9"/>
      <c r="K101" s="9"/>
      <c r="L101" s="9"/>
    </row>
    <row r="102" spans="1:12" ht="16.5" thickBot="1">
      <c r="A102" s="18"/>
      <c r="B102" s="190"/>
      <c r="C102" s="179" t="s">
        <v>8</v>
      </c>
      <c r="D102" s="179"/>
      <c r="E102" s="180"/>
      <c r="F102" s="179"/>
      <c r="G102" s="181" t="s">
        <v>95</v>
      </c>
      <c r="H102" s="158">
        <f>SUM(H103+H104)</f>
        <v>2077374</v>
      </c>
      <c r="I102" s="21"/>
      <c r="J102" s="9"/>
      <c r="K102" s="9"/>
      <c r="L102" s="9"/>
    </row>
    <row r="103" spans="1:12">
      <c r="A103" s="18"/>
      <c r="B103" s="76"/>
      <c r="C103" s="62"/>
      <c r="D103" s="77" t="s">
        <v>144</v>
      </c>
      <c r="E103" s="78"/>
      <c r="F103" s="77"/>
      <c r="G103" s="79" t="s">
        <v>96</v>
      </c>
      <c r="H103" s="61">
        <v>1217374</v>
      </c>
      <c r="I103" s="21"/>
      <c r="J103" s="9"/>
      <c r="K103" s="9"/>
      <c r="L103" s="9"/>
    </row>
    <row r="104" spans="1:12" ht="15.75" thickBot="1">
      <c r="A104" s="18"/>
      <c r="B104" s="75"/>
      <c r="C104" s="47"/>
      <c r="D104" s="80" t="s">
        <v>1</v>
      </c>
      <c r="E104" s="81"/>
      <c r="F104" s="80"/>
      <c r="G104" s="35" t="s">
        <v>2</v>
      </c>
      <c r="H104" s="61">
        <v>860000</v>
      </c>
      <c r="I104" s="21" t="s">
        <v>166</v>
      </c>
      <c r="J104" s="9"/>
      <c r="K104" s="9"/>
      <c r="L104" s="9"/>
    </row>
    <row r="105" spans="1:12" s="4" customFormat="1" ht="15.75" thickBot="1">
      <c r="A105" s="36"/>
      <c r="B105" s="15" t="s">
        <v>18</v>
      </c>
      <c r="C105" s="164"/>
      <c r="D105" s="164"/>
      <c r="E105" s="175"/>
      <c r="F105" s="164"/>
      <c r="G105" s="176" t="s">
        <v>97</v>
      </c>
      <c r="H105" s="177">
        <f>SUM(H106+H107+H108+H109+H110+H111+H112+H113)</f>
        <v>6000000</v>
      </c>
      <c r="I105" s="20"/>
      <c r="J105" s="11"/>
      <c r="K105" s="11"/>
      <c r="L105" s="11"/>
    </row>
    <row r="106" spans="1:12" s="4" customFormat="1" ht="16.5" thickBot="1">
      <c r="A106" s="36"/>
      <c r="B106" s="161"/>
      <c r="C106" s="179" t="s">
        <v>143</v>
      </c>
      <c r="D106" s="179"/>
      <c r="E106" s="180"/>
      <c r="F106" s="179"/>
      <c r="G106" s="181" t="s">
        <v>98</v>
      </c>
      <c r="H106" s="174"/>
      <c r="I106" s="20"/>
      <c r="J106" s="11"/>
      <c r="K106" s="11"/>
      <c r="L106" s="11"/>
    </row>
    <row r="107" spans="1:12" s="4" customFormat="1" ht="16.5" thickBot="1">
      <c r="A107" s="36"/>
      <c r="B107" s="161"/>
      <c r="C107" s="179" t="s">
        <v>6</v>
      </c>
      <c r="D107" s="179"/>
      <c r="E107" s="180"/>
      <c r="F107" s="179"/>
      <c r="G107" s="181" t="s">
        <v>99</v>
      </c>
      <c r="H107" s="182"/>
      <c r="I107" s="20"/>
      <c r="J107" s="11"/>
      <c r="K107" s="11"/>
      <c r="L107" s="11"/>
    </row>
    <row r="108" spans="1:12" ht="16.5" thickBot="1">
      <c r="A108" s="18"/>
      <c r="B108" s="162"/>
      <c r="C108" s="155" t="s">
        <v>142</v>
      </c>
      <c r="D108" s="155"/>
      <c r="E108" s="156"/>
      <c r="F108" s="155"/>
      <c r="G108" s="163" t="s">
        <v>100</v>
      </c>
      <c r="H108" s="182">
        <v>6000000</v>
      </c>
      <c r="I108" s="21"/>
      <c r="J108" s="9"/>
      <c r="K108" s="9"/>
      <c r="L108" s="9"/>
    </row>
    <row r="109" spans="1:12" ht="16.5" thickBot="1">
      <c r="A109" s="18"/>
      <c r="B109" s="190"/>
      <c r="C109" s="179" t="s">
        <v>16</v>
      </c>
      <c r="D109" s="179"/>
      <c r="E109" s="180"/>
      <c r="F109" s="179"/>
      <c r="G109" s="181" t="s">
        <v>101</v>
      </c>
      <c r="H109" s="160"/>
      <c r="I109" s="21"/>
      <c r="J109" s="9"/>
      <c r="K109" s="9"/>
      <c r="L109" s="9"/>
    </row>
    <row r="110" spans="1:12" ht="16.5" thickBot="1">
      <c r="A110" s="18"/>
      <c r="B110" s="191"/>
      <c r="C110" s="192" t="s">
        <v>9</v>
      </c>
      <c r="D110" s="192"/>
      <c r="E110" s="193"/>
      <c r="F110" s="192"/>
      <c r="G110" s="194" t="s">
        <v>102</v>
      </c>
      <c r="H110" s="160"/>
      <c r="I110" s="21"/>
      <c r="J110" s="9"/>
      <c r="K110" s="9"/>
      <c r="L110" s="9"/>
    </row>
    <row r="111" spans="1:12" ht="16.5" thickBot="1">
      <c r="A111" s="18"/>
      <c r="B111" s="162"/>
      <c r="C111" s="155" t="s">
        <v>10</v>
      </c>
      <c r="D111" s="155"/>
      <c r="E111" s="156"/>
      <c r="F111" s="155"/>
      <c r="G111" s="163" t="s">
        <v>103</v>
      </c>
      <c r="H111" s="160"/>
      <c r="I111" s="21"/>
      <c r="J111" s="9"/>
      <c r="K111" s="9"/>
      <c r="L111" s="9"/>
    </row>
    <row r="112" spans="1:12" ht="16.5" thickBot="1">
      <c r="A112" s="18"/>
      <c r="B112" s="190"/>
      <c r="C112" s="179" t="s">
        <v>119</v>
      </c>
      <c r="D112" s="179"/>
      <c r="E112" s="180"/>
      <c r="F112" s="179"/>
      <c r="G112" s="181" t="s">
        <v>104</v>
      </c>
      <c r="H112" s="160"/>
      <c r="I112" s="21"/>
      <c r="J112" s="9"/>
      <c r="K112" s="9"/>
      <c r="L112" s="9"/>
    </row>
    <row r="113" spans="1:12" ht="16.5" thickBot="1">
      <c r="A113" s="18"/>
      <c r="B113" s="190"/>
      <c r="C113" s="179" t="s">
        <v>8</v>
      </c>
      <c r="D113" s="179"/>
      <c r="E113" s="180"/>
      <c r="F113" s="179"/>
      <c r="G113" s="181" t="s">
        <v>105</v>
      </c>
      <c r="H113" s="160"/>
      <c r="I113" s="21"/>
      <c r="J113" s="9"/>
      <c r="K113" s="9"/>
      <c r="L113" s="9"/>
    </row>
    <row r="114" spans="1:12" s="4" customFormat="1" ht="16.5" thickBot="1">
      <c r="A114" s="36"/>
      <c r="B114" s="154" t="s">
        <v>19</v>
      </c>
      <c r="C114" s="152"/>
      <c r="D114" s="152"/>
      <c r="E114" s="159"/>
      <c r="F114" s="152"/>
      <c r="G114" s="157" t="s">
        <v>106</v>
      </c>
      <c r="H114" s="174">
        <f>SUM(H115+H120+H121)</f>
        <v>0</v>
      </c>
      <c r="I114" s="20"/>
      <c r="J114" s="11"/>
      <c r="K114" s="11"/>
      <c r="L114" s="11"/>
    </row>
    <row r="115" spans="1:12" ht="16.5" thickBot="1">
      <c r="A115" s="18"/>
      <c r="B115" s="162"/>
      <c r="C115" s="155" t="s">
        <v>143</v>
      </c>
      <c r="D115" s="155"/>
      <c r="E115" s="156"/>
      <c r="F115" s="155"/>
      <c r="G115" s="163" t="s">
        <v>107</v>
      </c>
      <c r="H115" s="160">
        <f>SUM(H116+H117+H118+H119)</f>
        <v>0</v>
      </c>
      <c r="I115" s="21"/>
      <c r="J115" s="9"/>
      <c r="K115" s="9"/>
      <c r="L115" s="9"/>
    </row>
    <row r="116" spans="1:12">
      <c r="A116" s="18"/>
      <c r="B116" s="119"/>
      <c r="C116" s="120"/>
      <c r="D116" s="121" t="s">
        <v>144</v>
      </c>
      <c r="E116" s="122"/>
      <c r="F116" s="121"/>
      <c r="G116" s="123" t="s">
        <v>20</v>
      </c>
      <c r="H116" s="56"/>
      <c r="I116" s="21"/>
      <c r="J116" s="9"/>
      <c r="K116" s="9"/>
      <c r="L116" s="9"/>
    </row>
    <row r="117" spans="1:12">
      <c r="A117" s="18"/>
      <c r="B117" s="125"/>
      <c r="C117" s="126"/>
      <c r="D117" s="127" t="s">
        <v>146</v>
      </c>
      <c r="E117" s="128"/>
      <c r="F117" s="127"/>
      <c r="G117" s="129" t="s">
        <v>108</v>
      </c>
      <c r="H117" s="56"/>
      <c r="I117" s="21"/>
      <c r="J117" s="9"/>
      <c r="K117" s="9"/>
      <c r="L117" s="9"/>
    </row>
    <row r="118" spans="1:12">
      <c r="A118" s="18"/>
      <c r="B118" s="125"/>
      <c r="C118" s="126"/>
      <c r="D118" s="127" t="s">
        <v>148</v>
      </c>
      <c r="E118" s="128"/>
      <c r="F118" s="127"/>
      <c r="G118" s="129" t="s">
        <v>109</v>
      </c>
      <c r="H118" s="56"/>
      <c r="I118" s="21"/>
      <c r="J118" s="9"/>
      <c r="K118" s="9"/>
      <c r="L118" s="9"/>
    </row>
    <row r="119" spans="1:12" ht="15.75" thickBot="1">
      <c r="A119" s="18"/>
      <c r="B119" s="124"/>
      <c r="C119" s="57"/>
      <c r="D119" s="59" t="s">
        <v>1</v>
      </c>
      <c r="E119" s="60"/>
      <c r="F119" s="59"/>
      <c r="G119" s="65" t="s">
        <v>2</v>
      </c>
      <c r="H119" s="56"/>
      <c r="I119" s="21"/>
      <c r="J119" s="9"/>
      <c r="K119" s="9"/>
      <c r="L119" s="9"/>
    </row>
    <row r="120" spans="1:12" ht="16.5" thickBot="1">
      <c r="A120" s="18"/>
      <c r="B120" s="169"/>
      <c r="C120" s="156" t="s">
        <v>6</v>
      </c>
      <c r="D120" s="155"/>
      <c r="E120" s="156"/>
      <c r="F120" s="155"/>
      <c r="G120" s="163" t="s">
        <v>136</v>
      </c>
      <c r="H120" s="160"/>
      <c r="I120" s="21"/>
      <c r="J120" s="9"/>
      <c r="K120" s="9"/>
      <c r="L120" s="9"/>
    </row>
    <row r="121" spans="1:12" ht="16.5" thickBot="1">
      <c r="A121" s="18"/>
      <c r="B121" s="191"/>
      <c r="C121" s="192" t="s">
        <v>8</v>
      </c>
      <c r="D121" s="192"/>
      <c r="E121" s="193"/>
      <c r="F121" s="192"/>
      <c r="G121" s="194" t="s">
        <v>110</v>
      </c>
      <c r="H121" s="160"/>
      <c r="I121" s="21"/>
      <c r="J121" s="9"/>
      <c r="K121" s="9"/>
      <c r="L121" s="9"/>
    </row>
    <row r="122" spans="1:12" s="4" customFormat="1" ht="15.75" thickBot="1">
      <c r="A122" s="36"/>
      <c r="B122" s="15" t="s">
        <v>21</v>
      </c>
      <c r="C122" s="164"/>
      <c r="D122" s="164"/>
      <c r="E122" s="175"/>
      <c r="F122" s="164"/>
      <c r="G122" s="176" t="s">
        <v>111</v>
      </c>
      <c r="H122" s="177">
        <f>SUM(H123+H124+H125+H126+H127)</f>
        <v>1787073</v>
      </c>
      <c r="I122" s="20"/>
      <c r="J122" s="11"/>
      <c r="K122" s="11"/>
      <c r="L122" s="11"/>
    </row>
    <row r="123" spans="1:12" s="4" customFormat="1" ht="16.5" thickBot="1">
      <c r="A123" s="36"/>
      <c r="B123" s="161"/>
      <c r="C123" s="179" t="s">
        <v>6</v>
      </c>
      <c r="D123" s="179"/>
      <c r="E123" s="180"/>
      <c r="F123" s="179"/>
      <c r="G123" s="181" t="s">
        <v>112</v>
      </c>
      <c r="H123" s="174"/>
      <c r="I123" s="20"/>
      <c r="J123" s="11"/>
      <c r="K123" s="11"/>
      <c r="L123" s="11"/>
    </row>
    <row r="124" spans="1:12" s="6" customFormat="1" ht="16.5" thickBot="1">
      <c r="A124" s="130"/>
      <c r="B124" s="162"/>
      <c r="C124" s="155" t="s">
        <v>10</v>
      </c>
      <c r="D124" s="155"/>
      <c r="E124" s="156"/>
      <c r="F124" s="155"/>
      <c r="G124" s="163" t="s">
        <v>113</v>
      </c>
      <c r="H124" s="160"/>
      <c r="I124" s="22"/>
      <c r="J124" s="25"/>
      <c r="K124" s="25"/>
      <c r="L124" s="25"/>
    </row>
    <row r="125" spans="1:12" ht="16.5" thickBot="1">
      <c r="A125" s="18"/>
      <c r="B125" s="191"/>
      <c r="C125" s="192" t="s">
        <v>119</v>
      </c>
      <c r="D125" s="192"/>
      <c r="E125" s="193"/>
      <c r="F125" s="192"/>
      <c r="G125" s="194" t="s">
        <v>114</v>
      </c>
      <c r="H125" s="160"/>
      <c r="I125" s="21"/>
      <c r="J125" s="9"/>
      <c r="K125" s="9"/>
      <c r="L125" s="9"/>
    </row>
    <row r="126" spans="1:12" ht="16.5" thickBot="1">
      <c r="A126" s="18"/>
      <c r="B126" s="162"/>
      <c r="C126" s="155" t="s">
        <v>120</v>
      </c>
      <c r="D126" s="155"/>
      <c r="E126" s="156"/>
      <c r="F126" s="155"/>
      <c r="G126" s="163" t="s">
        <v>115</v>
      </c>
      <c r="H126" s="160"/>
      <c r="I126" s="21"/>
      <c r="J126" s="9"/>
      <c r="K126" s="9"/>
      <c r="L126" s="9"/>
    </row>
    <row r="127" spans="1:12" ht="16.5" thickBot="1">
      <c r="A127" s="18"/>
      <c r="B127" s="190"/>
      <c r="C127" s="179" t="s">
        <v>18</v>
      </c>
      <c r="D127" s="179"/>
      <c r="E127" s="180"/>
      <c r="F127" s="179"/>
      <c r="G127" s="181" t="s">
        <v>116</v>
      </c>
      <c r="H127" s="182">
        <v>1787073</v>
      </c>
      <c r="I127" s="21" t="s">
        <v>169</v>
      </c>
      <c r="J127" s="9"/>
      <c r="K127" s="9"/>
      <c r="L127" s="9"/>
    </row>
    <row r="128" spans="1:12" s="8" customFormat="1" ht="15.75" thickBot="1">
      <c r="A128" s="131"/>
      <c r="B128" s="195" t="s">
        <v>62</v>
      </c>
      <c r="C128" s="195"/>
      <c r="D128" s="195"/>
      <c r="E128" s="16"/>
      <c r="F128" s="195"/>
      <c r="G128" s="196" t="s">
        <v>63</v>
      </c>
      <c r="H128" s="197">
        <f>SUM(H129+H132+H145)</f>
        <v>7000000</v>
      </c>
      <c r="I128" s="23"/>
      <c r="J128" s="26"/>
      <c r="K128" s="26"/>
      <c r="L128" s="26"/>
    </row>
    <row r="129" spans="1:12" ht="16.5" thickBot="1">
      <c r="A129" s="18"/>
      <c r="B129" s="198"/>
      <c r="C129" s="155" t="s">
        <v>143</v>
      </c>
      <c r="D129" s="155"/>
      <c r="E129" s="155"/>
      <c r="F129" s="155"/>
      <c r="G129" s="163" t="s">
        <v>32</v>
      </c>
      <c r="H129" s="158">
        <f>SUM(H130+H131)</f>
        <v>7000000</v>
      </c>
      <c r="I129" s="21"/>
      <c r="J129" s="9"/>
      <c r="K129" s="9"/>
      <c r="L129" s="9"/>
    </row>
    <row r="130" spans="1:12">
      <c r="A130" s="18"/>
      <c r="B130" s="132"/>
      <c r="C130" s="133"/>
      <c r="D130" s="134" t="s">
        <v>144</v>
      </c>
      <c r="E130" s="135"/>
      <c r="F130" s="134"/>
      <c r="G130" s="136" t="s">
        <v>64</v>
      </c>
      <c r="H130" s="83">
        <v>4500000</v>
      </c>
      <c r="I130" s="21"/>
      <c r="J130" s="9"/>
      <c r="K130" s="9"/>
      <c r="L130" s="9"/>
    </row>
    <row r="131" spans="1:12" ht="15.75" thickBot="1">
      <c r="A131" s="18"/>
      <c r="B131" s="88"/>
      <c r="C131" s="89"/>
      <c r="D131" s="90" t="s">
        <v>1</v>
      </c>
      <c r="E131" s="91"/>
      <c r="F131" s="90"/>
      <c r="G131" s="92" t="s">
        <v>5</v>
      </c>
      <c r="H131" s="83">
        <v>2500000</v>
      </c>
      <c r="I131" s="21" t="s">
        <v>168</v>
      </c>
      <c r="J131" s="9"/>
      <c r="K131" s="9"/>
      <c r="L131" s="9"/>
    </row>
    <row r="132" spans="1:12" ht="16.5" thickBot="1">
      <c r="A132" s="18"/>
      <c r="B132" s="162"/>
      <c r="C132" s="155" t="s">
        <v>142</v>
      </c>
      <c r="D132" s="155"/>
      <c r="E132" s="156"/>
      <c r="F132" s="155"/>
      <c r="G132" s="163" t="s">
        <v>33</v>
      </c>
      <c r="H132" s="182">
        <f>SUM(H133+H136+H138+H142+H144)</f>
        <v>0</v>
      </c>
      <c r="I132" s="21"/>
      <c r="J132" s="9"/>
      <c r="K132" s="9"/>
      <c r="L132" s="9"/>
    </row>
    <row r="133" spans="1:12">
      <c r="A133" s="18"/>
      <c r="B133" s="88"/>
      <c r="C133" s="89"/>
      <c r="D133" s="90" t="s">
        <v>145</v>
      </c>
      <c r="E133" s="91"/>
      <c r="F133" s="90"/>
      <c r="G133" s="92" t="s">
        <v>65</v>
      </c>
      <c r="H133" s="84">
        <f>SUM(H134+H135)</f>
        <v>0</v>
      </c>
      <c r="I133" s="21"/>
      <c r="J133" s="9"/>
      <c r="K133" s="9"/>
      <c r="L133" s="9"/>
    </row>
    <row r="134" spans="1:12">
      <c r="A134" s="18"/>
      <c r="B134" s="88"/>
      <c r="C134" s="89"/>
      <c r="D134" s="89"/>
      <c r="E134" s="99" t="s">
        <v>144</v>
      </c>
      <c r="F134" s="89"/>
      <c r="G134" s="100" t="s">
        <v>66</v>
      </c>
      <c r="H134" s="84"/>
      <c r="I134" s="21"/>
      <c r="J134" s="9"/>
      <c r="K134" s="9"/>
      <c r="L134" s="9"/>
    </row>
    <row r="135" spans="1:12">
      <c r="A135" s="18"/>
      <c r="B135" s="137"/>
      <c r="C135" s="138"/>
      <c r="D135" s="138"/>
      <c r="E135" s="139" t="s">
        <v>145</v>
      </c>
      <c r="F135" s="138"/>
      <c r="G135" s="140" t="s">
        <v>67</v>
      </c>
      <c r="H135" s="84"/>
      <c r="I135" s="21"/>
      <c r="J135" s="9"/>
      <c r="K135" s="9"/>
      <c r="L135" s="9"/>
    </row>
    <row r="136" spans="1:12" s="4" customFormat="1">
      <c r="A136" s="36"/>
      <c r="B136" s="141"/>
      <c r="C136" s="90"/>
      <c r="D136" s="90" t="s">
        <v>147</v>
      </c>
      <c r="E136" s="91"/>
      <c r="F136" s="90"/>
      <c r="G136" s="92" t="s">
        <v>35</v>
      </c>
      <c r="H136" s="71">
        <f>SUM(H137)</f>
        <v>0</v>
      </c>
      <c r="I136" s="20"/>
      <c r="J136" s="11"/>
      <c r="K136" s="11"/>
      <c r="L136" s="11"/>
    </row>
    <row r="137" spans="1:12">
      <c r="A137" s="18"/>
      <c r="B137" s="137"/>
      <c r="C137" s="138"/>
      <c r="D137" s="138"/>
      <c r="E137" s="139" t="s">
        <v>144</v>
      </c>
      <c r="F137" s="138"/>
      <c r="G137" s="142" t="s">
        <v>37</v>
      </c>
      <c r="H137" s="84"/>
      <c r="I137" s="21"/>
      <c r="J137" s="9"/>
      <c r="K137" s="9"/>
      <c r="L137" s="9"/>
    </row>
    <row r="138" spans="1:12">
      <c r="A138" s="18"/>
      <c r="B138" s="88"/>
      <c r="C138" s="89"/>
      <c r="D138" s="90" t="s">
        <v>148</v>
      </c>
      <c r="E138" s="91"/>
      <c r="F138" s="90"/>
      <c r="G138" s="92" t="s">
        <v>44</v>
      </c>
      <c r="H138" s="84">
        <f>SUM(H139+H140+H141)</f>
        <v>0</v>
      </c>
      <c r="I138" s="21"/>
      <c r="J138" s="9"/>
      <c r="K138" s="9"/>
      <c r="L138" s="9"/>
    </row>
    <row r="139" spans="1:12">
      <c r="A139" s="18"/>
      <c r="B139" s="88"/>
      <c r="C139" s="89"/>
      <c r="D139" s="89"/>
      <c r="E139" s="99" t="s">
        <v>144</v>
      </c>
      <c r="F139" s="89"/>
      <c r="G139" s="100" t="s">
        <v>68</v>
      </c>
      <c r="H139" s="84"/>
      <c r="I139" s="21"/>
      <c r="J139" s="9"/>
      <c r="K139" s="9"/>
      <c r="L139" s="9"/>
    </row>
    <row r="140" spans="1:12">
      <c r="A140" s="18"/>
      <c r="B140" s="137"/>
      <c r="C140" s="138"/>
      <c r="D140" s="138"/>
      <c r="E140" s="139" t="s">
        <v>145</v>
      </c>
      <c r="F140" s="138"/>
      <c r="G140" s="140" t="s">
        <v>69</v>
      </c>
      <c r="H140" s="84"/>
      <c r="I140" s="21"/>
      <c r="J140" s="9"/>
      <c r="K140" s="9"/>
      <c r="L140" s="9"/>
    </row>
    <row r="141" spans="1:12">
      <c r="A141" s="18"/>
      <c r="B141" s="88"/>
      <c r="C141" s="89"/>
      <c r="D141" s="89"/>
      <c r="E141" s="97" t="s">
        <v>146</v>
      </c>
      <c r="F141" s="101"/>
      <c r="G141" s="98" t="s">
        <v>156</v>
      </c>
      <c r="H141" s="84"/>
      <c r="I141" s="21"/>
      <c r="J141" s="9"/>
      <c r="K141" s="9"/>
      <c r="L141" s="9"/>
    </row>
    <row r="142" spans="1:12">
      <c r="A142" s="18"/>
      <c r="B142" s="88"/>
      <c r="C142" s="89"/>
      <c r="D142" s="143" t="s">
        <v>149</v>
      </c>
      <c r="E142" s="144"/>
      <c r="F142" s="143"/>
      <c r="G142" s="145" t="s">
        <v>38</v>
      </c>
      <c r="H142" s="84">
        <f>SUM(H143)</f>
        <v>0</v>
      </c>
      <c r="I142" s="21"/>
      <c r="J142" s="9"/>
      <c r="K142" s="9"/>
      <c r="L142" s="9"/>
    </row>
    <row r="143" spans="1:12">
      <c r="A143" s="18"/>
      <c r="B143" s="88"/>
      <c r="C143" s="89"/>
      <c r="D143" s="89"/>
      <c r="E143" s="97" t="s">
        <v>144</v>
      </c>
      <c r="F143" s="101"/>
      <c r="G143" s="98" t="s">
        <v>157</v>
      </c>
      <c r="H143" s="84"/>
      <c r="I143" s="21"/>
      <c r="J143" s="9"/>
      <c r="K143" s="9"/>
      <c r="L143" s="9"/>
    </row>
    <row r="144" spans="1:12" ht="15.75" thickBot="1">
      <c r="A144" s="18"/>
      <c r="B144" s="141"/>
      <c r="C144" s="90"/>
      <c r="D144" s="90" t="s">
        <v>118</v>
      </c>
      <c r="E144" s="91"/>
      <c r="F144" s="90"/>
      <c r="G144" s="92" t="s">
        <v>49</v>
      </c>
      <c r="H144" s="71">
        <v>0</v>
      </c>
      <c r="I144" s="21"/>
      <c r="J144" s="9"/>
      <c r="K144" s="9"/>
      <c r="L144" s="9"/>
    </row>
    <row r="145" spans="1:12" ht="16.5" thickBot="1">
      <c r="A145" s="18"/>
      <c r="B145" s="199"/>
      <c r="C145" s="200" t="s">
        <v>16</v>
      </c>
      <c r="D145" s="200"/>
      <c r="E145" s="200"/>
      <c r="F145" s="200"/>
      <c r="G145" s="201" t="s">
        <v>53</v>
      </c>
      <c r="H145" s="202">
        <f>SUM(H146)</f>
        <v>0</v>
      </c>
      <c r="I145" s="21"/>
      <c r="J145" s="9"/>
      <c r="K145" s="9"/>
      <c r="L145" s="9"/>
    </row>
    <row r="146" spans="1:12" ht="15.75" thickBot="1">
      <c r="A146" s="18"/>
      <c r="B146" s="146"/>
      <c r="C146" s="143"/>
      <c r="D146" s="143" t="s">
        <v>144</v>
      </c>
      <c r="E146" s="144"/>
      <c r="F146" s="143"/>
      <c r="G146" s="145" t="s">
        <v>160</v>
      </c>
      <c r="H146" s="84"/>
      <c r="I146" s="21"/>
      <c r="J146" s="9"/>
      <c r="K146" s="9"/>
      <c r="L146" s="9"/>
    </row>
    <row r="147" spans="1:12" s="8" customFormat="1" ht="15.75" thickBot="1">
      <c r="A147" s="131"/>
      <c r="B147" s="15" t="s">
        <v>70</v>
      </c>
      <c r="C147" s="164"/>
      <c r="D147" s="164"/>
      <c r="E147" s="175"/>
      <c r="F147" s="164"/>
      <c r="G147" s="176" t="s">
        <v>71</v>
      </c>
      <c r="H147" s="203"/>
      <c r="I147" s="23"/>
      <c r="J147" s="26"/>
      <c r="K147" s="26"/>
      <c r="L147" s="26"/>
    </row>
    <row r="148" spans="1:12" ht="16.5" thickBot="1">
      <c r="A148" s="18"/>
      <c r="B148" s="191"/>
      <c r="C148" s="192" t="s">
        <v>143</v>
      </c>
      <c r="D148" s="192"/>
      <c r="E148" s="193"/>
      <c r="F148" s="192"/>
      <c r="G148" s="194" t="s">
        <v>72</v>
      </c>
      <c r="H148" s="160"/>
      <c r="I148" s="21"/>
      <c r="J148" s="9"/>
      <c r="K148" s="9"/>
      <c r="L148" s="9"/>
    </row>
    <row r="149" spans="1:12" ht="15.75" thickBot="1">
      <c r="A149" s="18"/>
      <c r="B149" s="147"/>
      <c r="C149" s="73"/>
      <c r="D149" s="49" t="s">
        <v>145</v>
      </c>
      <c r="E149" s="74"/>
      <c r="F149" s="49"/>
      <c r="G149" s="51" t="s">
        <v>73</v>
      </c>
      <c r="H149" s="56"/>
      <c r="I149" s="24"/>
      <c r="J149" s="9"/>
      <c r="K149" s="9"/>
      <c r="L149" s="9"/>
    </row>
    <row r="150" spans="1:12" ht="15.75" thickBot="1">
      <c r="A150" s="18"/>
      <c r="B150" s="148"/>
      <c r="C150" s="147"/>
      <c r="D150" s="149" t="s">
        <v>146</v>
      </c>
      <c r="E150" s="150"/>
      <c r="F150" s="149"/>
      <c r="G150" s="151" t="s">
        <v>74</v>
      </c>
      <c r="H150" s="56"/>
      <c r="I150" s="21"/>
      <c r="J150" s="9"/>
      <c r="K150" s="9"/>
      <c r="L150" s="9"/>
    </row>
    <row r="151" spans="1:12" ht="15.75" thickBot="1">
      <c r="A151" s="18"/>
      <c r="B151" s="16" t="s">
        <v>117</v>
      </c>
      <c r="C151" s="195"/>
      <c r="D151" s="195"/>
      <c r="E151" s="204"/>
      <c r="F151" s="195"/>
      <c r="G151" s="205" t="s">
        <v>75</v>
      </c>
      <c r="H151" s="183"/>
      <c r="I151" s="21"/>
      <c r="J151" s="9"/>
      <c r="K151" s="9"/>
      <c r="L151" s="9"/>
    </row>
    <row r="152" spans="1:12" s="4" customFormat="1" ht="15.75" thickBot="1">
      <c r="A152" s="36"/>
      <c r="B152" s="206"/>
      <c r="C152" s="207"/>
      <c r="D152" s="207"/>
      <c r="E152" s="208"/>
      <c r="F152" s="207"/>
      <c r="G152" s="209" t="s">
        <v>76</v>
      </c>
      <c r="H152" s="210">
        <f>SUM(H16+H42+H72+H79+H82+H105+H114+H122+H128+H147+H151)</f>
        <v>1541749980</v>
      </c>
      <c r="I152" s="20"/>
      <c r="J152" s="11"/>
      <c r="K152" s="11"/>
      <c r="L152" s="11"/>
    </row>
    <row r="153" spans="1:12">
      <c r="B153" s="7"/>
      <c r="C153" s="7"/>
      <c r="D153" s="7"/>
      <c r="E153" s="7"/>
      <c r="F153" s="7"/>
    </row>
    <row r="154" spans="1:12">
      <c r="B154" s="7"/>
      <c r="C154" s="7"/>
      <c r="D154" s="7"/>
      <c r="E154" s="7"/>
      <c r="F154" s="7"/>
    </row>
    <row r="155" spans="1:12">
      <c r="B155" s="7"/>
      <c r="C155" s="7"/>
      <c r="D155" s="7"/>
      <c r="E155" s="7"/>
      <c r="F155" s="7"/>
    </row>
    <row r="156" spans="1:12">
      <c r="B156" s="7"/>
      <c r="C156" s="7"/>
      <c r="D156" s="7"/>
      <c r="E156" s="7"/>
      <c r="F156" s="7"/>
      <c r="H156" s="19"/>
    </row>
    <row r="157" spans="1:12">
      <c r="B157" s="7"/>
      <c r="C157" s="7"/>
      <c r="D157" s="7"/>
      <c r="E157" s="7"/>
      <c r="F157" s="7"/>
    </row>
    <row r="158" spans="1:12">
      <c r="B158" s="7"/>
      <c r="C158" s="7"/>
      <c r="D158" s="7"/>
      <c r="E158" s="7"/>
      <c r="F158" s="7"/>
    </row>
    <row r="159" spans="1:12">
      <c r="B159" s="7"/>
      <c r="C159" s="7"/>
      <c r="D159" s="7"/>
      <c r="E159" s="7"/>
      <c r="F159" s="7"/>
    </row>
    <row r="160" spans="1:12">
      <c r="B160" s="7"/>
      <c r="C160" s="7"/>
      <c r="D160" s="7"/>
      <c r="E160" s="7"/>
      <c r="F160" s="7"/>
    </row>
    <row r="161" spans="2:6">
      <c r="B161" s="7"/>
      <c r="C161" s="7"/>
      <c r="D161" s="7"/>
      <c r="E161" s="7"/>
      <c r="F161" s="7"/>
    </row>
    <row r="162" spans="2:6">
      <c r="B162" s="7"/>
      <c r="C162" s="7"/>
      <c r="D162" s="7"/>
      <c r="E162" s="7"/>
      <c r="F162" s="7"/>
    </row>
    <row r="163" spans="2:6">
      <c r="B163" s="7"/>
      <c r="C163" s="7"/>
      <c r="D163" s="7"/>
      <c r="E163" s="7"/>
      <c r="F163" s="7"/>
    </row>
    <row r="164" spans="2:6">
      <c r="B164" s="7"/>
      <c r="C164" s="7"/>
      <c r="D164" s="7"/>
      <c r="E164" s="7"/>
      <c r="F164" s="7"/>
    </row>
    <row r="165" spans="2:6">
      <c r="B165" s="7"/>
      <c r="C165" s="7"/>
      <c r="D165" s="7"/>
      <c r="E165" s="7"/>
      <c r="F165" s="7"/>
    </row>
    <row r="166" spans="2:6">
      <c r="B166" s="7"/>
      <c r="C166" s="7"/>
      <c r="D166" s="7"/>
      <c r="E166" s="7"/>
      <c r="F166" s="7"/>
    </row>
    <row r="167" spans="2:6">
      <c r="B167" s="7"/>
      <c r="C167" s="7"/>
      <c r="D167" s="7"/>
      <c r="E167" s="7"/>
      <c r="F167" s="7"/>
    </row>
    <row r="168" spans="2:6">
      <c r="B168" s="7"/>
      <c r="C168" s="7"/>
      <c r="D168" s="7"/>
      <c r="E168" s="7"/>
      <c r="F168" s="7"/>
    </row>
    <row r="169" spans="2:6">
      <c r="B169" s="7"/>
      <c r="C169" s="7"/>
      <c r="D169" s="7"/>
      <c r="E169" s="7"/>
      <c r="F169" s="7"/>
    </row>
    <row r="170" spans="2:6">
      <c r="B170" s="7"/>
      <c r="C170" s="7"/>
      <c r="D170" s="7"/>
      <c r="E170" s="7"/>
      <c r="F170" s="7"/>
    </row>
    <row r="171" spans="2:6">
      <c r="B171" s="7"/>
      <c r="C171" s="7"/>
      <c r="D171" s="7"/>
      <c r="E171" s="7"/>
      <c r="F171" s="7"/>
    </row>
    <row r="172" spans="2:6">
      <c r="B172" s="7"/>
      <c r="C172" s="7"/>
      <c r="D172" s="7"/>
      <c r="E172" s="7"/>
      <c r="F172" s="7"/>
    </row>
    <row r="173" spans="2:6">
      <c r="B173" s="7"/>
      <c r="C173" s="7"/>
      <c r="D173" s="7"/>
      <c r="E173" s="7"/>
      <c r="F173" s="7"/>
    </row>
    <row r="174" spans="2:6">
      <c r="B174" s="7"/>
      <c r="C174" s="7"/>
      <c r="D174" s="7"/>
      <c r="E174" s="7"/>
      <c r="F174" s="7"/>
    </row>
    <row r="175" spans="2:6">
      <c r="B175" s="7"/>
      <c r="C175" s="7"/>
      <c r="D175" s="7"/>
      <c r="E175" s="7"/>
      <c r="F175" s="7"/>
    </row>
    <row r="176" spans="2:6">
      <c r="B176" s="7"/>
      <c r="C176" s="7"/>
      <c r="D176" s="7"/>
      <c r="E176" s="7"/>
      <c r="F176" s="7"/>
    </row>
    <row r="177" spans="2:6">
      <c r="B177" s="7"/>
      <c r="C177" s="7"/>
      <c r="D177" s="7"/>
      <c r="E177" s="7"/>
      <c r="F177" s="7"/>
    </row>
    <row r="178" spans="2:6">
      <c r="B178" s="7"/>
      <c r="C178" s="7"/>
      <c r="D178" s="7"/>
      <c r="E178" s="7"/>
      <c r="F178" s="7"/>
    </row>
    <row r="179" spans="2:6">
      <c r="B179" s="7"/>
      <c r="C179" s="7"/>
      <c r="D179" s="7"/>
      <c r="E179" s="7"/>
      <c r="F179" s="7"/>
    </row>
    <row r="180" spans="2:6">
      <c r="B180" s="7"/>
      <c r="C180" s="7"/>
      <c r="D180" s="7"/>
      <c r="E180" s="7"/>
      <c r="F180" s="7"/>
    </row>
    <row r="181" spans="2:6">
      <c r="B181" s="7"/>
      <c r="C181" s="7"/>
      <c r="D181" s="7"/>
      <c r="E181" s="7"/>
      <c r="F181" s="7"/>
    </row>
    <row r="182" spans="2:6">
      <c r="B182" s="7"/>
      <c r="C182" s="7"/>
      <c r="D182" s="7"/>
      <c r="E182" s="7"/>
      <c r="F182" s="7"/>
    </row>
    <row r="183" spans="2:6">
      <c r="B183" s="7"/>
      <c r="C183" s="7"/>
      <c r="D183" s="7"/>
      <c r="E183" s="7"/>
      <c r="F183" s="7"/>
    </row>
    <row r="184" spans="2:6">
      <c r="B184" s="7"/>
      <c r="C184" s="7"/>
      <c r="D184" s="7"/>
      <c r="E184" s="7"/>
      <c r="F184" s="7"/>
    </row>
    <row r="185" spans="2:6">
      <c r="B185" s="7"/>
      <c r="C185" s="7"/>
      <c r="D185" s="7"/>
      <c r="E185" s="7"/>
      <c r="F185" s="7"/>
    </row>
    <row r="186" spans="2:6">
      <c r="B186" s="7"/>
      <c r="C186" s="7"/>
      <c r="D186" s="7"/>
      <c r="E186" s="7"/>
      <c r="F186" s="7"/>
    </row>
    <row r="187" spans="2:6">
      <c r="B187" s="7"/>
      <c r="C187" s="7"/>
      <c r="D187" s="7"/>
      <c r="E187" s="7"/>
      <c r="F187" s="7"/>
    </row>
    <row r="188" spans="2:6">
      <c r="B188" s="7"/>
      <c r="C188" s="7"/>
      <c r="D188" s="7"/>
      <c r="E188" s="7"/>
      <c r="F188" s="7"/>
    </row>
    <row r="189" spans="2:6">
      <c r="B189" s="7"/>
      <c r="C189" s="7"/>
      <c r="D189" s="7"/>
      <c r="E189" s="7"/>
      <c r="F189" s="7"/>
    </row>
    <row r="190" spans="2:6">
      <c r="B190" s="7"/>
      <c r="C190" s="7"/>
      <c r="D190" s="7"/>
      <c r="E190" s="7"/>
      <c r="F190" s="7"/>
    </row>
    <row r="191" spans="2:6">
      <c r="B191" s="7"/>
      <c r="C191" s="7"/>
      <c r="D191" s="7"/>
      <c r="E191" s="7"/>
      <c r="F191" s="7"/>
    </row>
    <row r="192" spans="2:6">
      <c r="B192" s="7"/>
      <c r="C192" s="7"/>
      <c r="D192" s="7"/>
      <c r="E192" s="7"/>
      <c r="F192" s="7"/>
    </row>
    <row r="193" spans="2:6">
      <c r="B193" s="7"/>
      <c r="C193" s="7"/>
      <c r="D193" s="7"/>
      <c r="E193" s="7"/>
      <c r="F193" s="7"/>
    </row>
    <row r="194" spans="2:6">
      <c r="B194" s="7"/>
      <c r="C194" s="7"/>
      <c r="D194" s="7"/>
      <c r="E194" s="7"/>
      <c r="F194" s="7"/>
    </row>
    <row r="195" spans="2:6">
      <c r="B195" s="7"/>
      <c r="C195" s="7"/>
      <c r="D195" s="7"/>
      <c r="E195" s="7"/>
      <c r="F195" s="7"/>
    </row>
    <row r="196" spans="2:6">
      <c r="B196" s="7"/>
      <c r="C196" s="7"/>
      <c r="D196" s="7"/>
      <c r="E196" s="7"/>
      <c r="F196" s="7"/>
    </row>
    <row r="197" spans="2:6">
      <c r="B197" s="7"/>
      <c r="C197" s="7"/>
      <c r="D197" s="7"/>
      <c r="E197" s="7"/>
      <c r="F197" s="7"/>
    </row>
    <row r="198" spans="2:6">
      <c r="B198" s="7"/>
      <c r="C198" s="7"/>
      <c r="D198" s="7"/>
      <c r="E198" s="7"/>
      <c r="F198" s="7"/>
    </row>
    <row r="199" spans="2:6">
      <c r="B199" s="7"/>
      <c r="C199" s="7"/>
      <c r="D199" s="7"/>
      <c r="E199" s="7"/>
      <c r="F199" s="7"/>
    </row>
    <row r="200" spans="2:6">
      <c r="B200" s="7"/>
      <c r="C200" s="7"/>
      <c r="D200" s="7"/>
      <c r="E200" s="7"/>
      <c r="F200" s="7"/>
    </row>
    <row r="201" spans="2:6">
      <c r="B201" s="7"/>
      <c r="C201" s="7"/>
      <c r="D201" s="7"/>
      <c r="E201" s="7"/>
      <c r="F201" s="7"/>
    </row>
    <row r="202" spans="2:6">
      <c r="B202" s="7"/>
      <c r="C202" s="7"/>
      <c r="D202" s="7"/>
      <c r="E202" s="7"/>
      <c r="F202" s="7"/>
    </row>
    <row r="203" spans="2:6">
      <c r="B203" s="7"/>
      <c r="C203" s="7"/>
      <c r="D203" s="7"/>
      <c r="E203" s="7"/>
      <c r="F203" s="7"/>
    </row>
    <row r="204" spans="2:6">
      <c r="B204" s="7"/>
      <c r="C204" s="7"/>
      <c r="D204" s="7"/>
      <c r="E204" s="7"/>
      <c r="F204" s="7"/>
    </row>
    <row r="205" spans="2:6">
      <c r="B205" s="7"/>
      <c r="C205" s="7"/>
      <c r="D205" s="7"/>
      <c r="E205" s="7"/>
      <c r="F205" s="7"/>
    </row>
    <row r="206" spans="2:6">
      <c r="B206" s="7"/>
      <c r="C206" s="7"/>
      <c r="D206" s="7"/>
      <c r="E206" s="7"/>
      <c r="F206" s="7"/>
    </row>
    <row r="207" spans="2:6">
      <c r="B207" s="7"/>
      <c r="C207" s="7"/>
      <c r="D207" s="7"/>
      <c r="E207" s="7"/>
      <c r="F207" s="7"/>
    </row>
    <row r="208" spans="2:6">
      <c r="B208" s="7"/>
      <c r="C208" s="7"/>
      <c r="D208" s="7"/>
      <c r="E208" s="7"/>
      <c r="F208" s="7"/>
    </row>
    <row r="209" spans="2:6">
      <c r="B209" s="7"/>
      <c r="C209" s="7"/>
      <c r="D209" s="7"/>
      <c r="E209" s="7"/>
      <c r="F209" s="7"/>
    </row>
    <row r="210" spans="2:6">
      <c r="B210" s="7"/>
      <c r="C210" s="7"/>
      <c r="D210" s="7"/>
      <c r="E210" s="7"/>
      <c r="F210" s="7"/>
    </row>
    <row r="211" spans="2:6">
      <c r="B211" s="7"/>
      <c r="C211" s="7"/>
      <c r="D211" s="7"/>
      <c r="E211" s="7"/>
      <c r="F211" s="7"/>
    </row>
    <row r="212" spans="2:6">
      <c r="B212" s="7"/>
      <c r="C212" s="7"/>
      <c r="D212" s="7"/>
      <c r="E212" s="7"/>
      <c r="F212" s="7"/>
    </row>
    <row r="213" spans="2:6">
      <c r="B213" s="7"/>
      <c r="C213" s="7"/>
      <c r="D213" s="7"/>
      <c r="E213" s="7"/>
      <c r="F213" s="7"/>
    </row>
    <row r="214" spans="2:6">
      <c r="B214" s="7"/>
      <c r="C214" s="7"/>
      <c r="D214" s="7"/>
      <c r="E214" s="7"/>
      <c r="F214" s="7"/>
    </row>
    <row r="215" spans="2:6">
      <c r="B215" s="7"/>
      <c r="C215" s="7"/>
      <c r="D215" s="7"/>
      <c r="E215" s="7"/>
      <c r="F215" s="7"/>
    </row>
    <row r="216" spans="2:6">
      <c r="B216" s="7"/>
      <c r="C216" s="7"/>
      <c r="D216" s="7"/>
      <c r="E216" s="7"/>
      <c r="F216" s="7"/>
    </row>
    <row r="217" spans="2:6">
      <c r="B217" s="7"/>
      <c r="C217" s="7"/>
      <c r="D217" s="7"/>
      <c r="E217" s="7"/>
      <c r="F217" s="7"/>
    </row>
    <row r="218" spans="2:6">
      <c r="B218" s="7"/>
      <c r="C218" s="7"/>
      <c r="D218" s="7"/>
      <c r="E218" s="7"/>
      <c r="F218" s="7"/>
    </row>
    <row r="219" spans="2:6">
      <c r="B219" s="7"/>
      <c r="C219" s="7"/>
      <c r="D219" s="7"/>
      <c r="E219" s="7"/>
      <c r="F219" s="7"/>
    </row>
    <row r="220" spans="2:6">
      <c r="B220" s="7"/>
      <c r="C220" s="7"/>
      <c r="D220" s="7"/>
      <c r="E220" s="7"/>
      <c r="F220" s="7"/>
    </row>
    <row r="221" spans="2:6">
      <c r="B221" s="7"/>
      <c r="C221" s="7"/>
      <c r="D221" s="7"/>
      <c r="E221" s="7"/>
      <c r="F221" s="7"/>
    </row>
    <row r="222" spans="2:6">
      <c r="B222" s="7"/>
      <c r="C222" s="7"/>
      <c r="D222" s="7"/>
      <c r="E222" s="7"/>
      <c r="F222" s="7"/>
    </row>
    <row r="223" spans="2:6">
      <c r="B223" s="7"/>
      <c r="C223" s="7"/>
      <c r="D223" s="7"/>
      <c r="E223" s="7"/>
      <c r="F223" s="7"/>
    </row>
    <row r="224" spans="2:6">
      <c r="B224" s="7"/>
      <c r="C224" s="7"/>
      <c r="D224" s="7"/>
      <c r="E224" s="7"/>
      <c r="F224" s="7"/>
    </row>
    <row r="225" spans="2:6">
      <c r="B225" s="7"/>
      <c r="C225" s="7"/>
      <c r="D225" s="7"/>
      <c r="E225" s="7"/>
      <c r="F225" s="7"/>
    </row>
    <row r="226" spans="2:6">
      <c r="B226" s="7"/>
      <c r="C226" s="7"/>
      <c r="D226" s="7"/>
      <c r="E226" s="7"/>
      <c r="F226" s="7"/>
    </row>
    <row r="227" spans="2:6">
      <c r="B227" s="7"/>
      <c r="C227" s="7"/>
      <c r="D227" s="7"/>
      <c r="E227" s="7"/>
      <c r="F227" s="7"/>
    </row>
    <row r="228" spans="2:6">
      <c r="B228" s="7"/>
      <c r="C228" s="7"/>
      <c r="D228" s="7"/>
      <c r="E228" s="7"/>
      <c r="F228" s="7"/>
    </row>
    <row r="229" spans="2:6">
      <c r="B229" s="7"/>
      <c r="C229" s="7"/>
      <c r="D229" s="7"/>
      <c r="E229" s="7"/>
      <c r="F229" s="7"/>
    </row>
    <row r="230" spans="2:6">
      <c r="B230" s="7"/>
      <c r="C230" s="7"/>
      <c r="D230" s="7"/>
      <c r="E230" s="7"/>
      <c r="F230" s="7"/>
    </row>
    <row r="231" spans="2:6">
      <c r="B231" s="7"/>
      <c r="C231" s="7"/>
      <c r="D231" s="7"/>
      <c r="E231" s="7"/>
      <c r="F231" s="7"/>
    </row>
    <row r="232" spans="2:6">
      <c r="B232" s="7"/>
      <c r="C232" s="7"/>
      <c r="D232" s="7"/>
      <c r="E232" s="7"/>
      <c r="F232" s="7"/>
    </row>
    <row r="233" spans="2:6">
      <c r="B233" s="7"/>
      <c r="C233" s="7"/>
      <c r="D233" s="7"/>
      <c r="E233" s="7"/>
      <c r="F233" s="7"/>
    </row>
    <row r="234" spans="2:6">
      <c r="B234" s="7"/>
      <c r="C234" s="7"/>
      <c r="D234" s="7"/>
      <c r="E234" s="7"/>
      <c r="F234" s="7"/>
    </row>
    <row r="235" spans="2:6">
      <c r="B235" s="7"/>
      <c r="C235" s="7"/>
      <c r="D235" s="7"/>
      <c r="E235" s="7"/>
      <c r="F235" s="7"/>
    </row>
    <row r="236" spans="2:6">
      <c r="B236" s="7"/>
      <c r="C236" s="7"/>
      <c r="D236" s="7"/>
      <c r="E236" s="7"/>
      <c r="F236" s="7"/>
    </row>
    <row r="237" spans="2:6">
      <c r="B237" s="7"/>
      <c r="C237" s="7"/>
      <c r="D237" s="7"/>
      <c r="E237" s="7"/>
      <c r="F237" s="7"/>
    </row>
    <row r="238" spans="2:6">
      <c r="B238" s="7"/>
      <c r="C238" s="7"/>
      <c r="D238" s="7"/>
      <c r="E238" s="7"/>
      <c r="F238" s="7"/>
    </row>
    <row r="239" spans="2:6">
      <c r="B239" s="7"/>
      <c r="C239" s="7"/>
      <c r="D239" s="7"/>
      <c r="E239" s="7"/>
      <c r="F239" s="7"/>
    </row>
    <row r="240" spans="2:6">
      <c r="B240" s="7"/>
      <c r="C240" s="7"/>
      <c r="D240" s="7"/>
      <c r="E240" s="7"/>
      <c r="F240" s="7"/>
    </row>
    <row r="241" spans="2:6">
      <c r="B241" s="7"/>
      <c r="C241" s="7"/>
      <c r="D241" s="7"/>
      <c r="E241" s="7"/>
      <c r="F241" s="7"/>
    </row>
    <row r="242" spans="2:6">
      <c r="B242" s="7"/>
      <c r="C242" s="7"/>
      <c r="D242" s="7"/>
      <c r="E242" s="7"/>
      <c r="F242" s="7"/>
    </row>
    <row r="243" spans="2:6">
      <c r="B243" s="7"/>
      <c r="C243" s="7"/>
      <c r="D243" s="7"/>
      <c r="E243" s="7"/>
      <c r="F243" s="7"/>
    </row>
    <row r="244" spans="2:6">
      <c r="B244" s="7"/>
      <c r="C244" s="7"/>
      <c r="D244" s="7"/>
      <c r="E244" s="7"/>
      <c r="F244" s="7"/>
    </row>
    <row r="245" spans="2:6">
      <c r="B245" s="7"/>
      <c r="C245" s="7"/>
      <c r="D245" s="7"/>
      <c r="E245" s="7"/>
      <c r="F245" s="7"/>
    </row>
    <row r="246" spans="2:6">
      <c r="B246" s="7"/>
      <c r="C246" s="7"/>
      <c r="D246" s="7"/>
      <c r="E246" s="7"/>
      <c r="F246" s="7"/>
    </row>
    <row r="247" spans="2:6">
      <c r="B247" s="7"/>
      <c r="C247" s="7"/>
      <c r="D247" s="7"/>
      <c r="E247" s="7"/>
      <c r="F247" s="7"/>
    </row>
    <row r="248" spans="2:6">
      <c r="B248" s="7"/>
      <c r="C248" s="7"/>
      <c r="D248" s="7"/>
      <c r="E248" s="7"/>
      <c r="F248" s="7"/>
    </row>
    <row r="249" spans="2:6">
      <c r="B249" s="7"/>
      <c r="C249" s="7"/>
      <c r="D249" s="7"/>
      <c r="E249" s="7"/>
      <c r="F249" s="7"/>
    </row>
  </sheetData>
  <mergeCells count="2">
    <mergeCell ref="B5:H5"/>
    <mergeCell ref="B6:H6"/>
  </mergeCells>
  <phoneticPr fontId="0" type="noConversion"/>
  <pageMargins left="1.1811023622047245" right="0.78740157480314965" top="0.78740157480314965" bottom="1.1811023622047245" header="0" footer="0.78740157480314965"/>
  <pageSetup scale="70" orientation="portrait" horizontalDpi="4294967295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O548"/>
  <sheetViews>
    <sheetView tabSelected="1" workbookViewId="0">
      <selection activeCell="D6" sqref="D6:N6"/>
    </sheetView>
  </sheetViews>
  <sheetFormatPr baseColWidth="10" defaultRowHeight="15"/>
  <cols>
    <col min="1" max="1" width="6.85546875" style="2" customWidth="1"/>
    <col min="2" max="2" width="5.85546875" style="2" customWidth="1"/>
    <col min="3" max="4" width="11.42578125" style="580"/>
    <col min="5" max="5" width="11.42578125" style="581"/>
    <col min="6" max="7" width="11.42578125" style="1"/>
    <col min="8" max="8" width="105.42578125" style="2" bestFit="1" customWidth="1"/>
    <col min="9" max="9" width="12.7109375" style="579" bestFit="1" customWidth="1"/>
    <col min="10" max="11" width="11.42578125" style="1"/>
    <col min="12" max="12" width="11.42578125" style="2"/>
    <col min="13" max="14" width="11.42578125" style="1"/>
    <col min="15" max="15" width="14.5703125" style="1" bestFit="1" customWidth="1"/>
    <col min="16" max="16384" width="11.42578125" style="2"/>
  </cols>
  <sheetData>
    <row r="1" spans="1:41">
      <c r="A1" s="18"/>
      <c r="B1" s="18"/>
      <c r="C1" s="18"/>
      <c r="D1" s="27" t="s">
        <v>174</v>
      </c>
      <c r="E1" s="28"/>
      <c r="F1" s="28"/>
      <c r="G1" s="28"/>
      <c r="H1" s="28"/>
      <c r="I1" s="18"/>
      <c r="J1" s="29"/>
      <c r="K1" s="18"/>
      <c r="L1" s="18"/>
      <c r="M1" s="18"/>
      <c r="N1" s="18"/>
      <c r="O1" s="18"/>
    </row>
    <row r="2" spans="1:41">
      <c r="A2" s="18"/>
      <c r="B2" s="18"/>
      <c r="C2" s="18"/>
      <c r="D2" s="27" t="s">
        <v>137</v>
      </c>
      <c r="E2" s="28"/>
      <c r="F2" s="28"/>
      <c r="G2" s="28"/>
      <c r="H2" s="28"/>
      <c r="I2" s="18"/>
      <c r="J2" s="213"/>
      <c r="K2" s="18"/>
      <c r="L2" s="18"/>
      <c r="M2" s="18"/>
      <c r="N2" s="18"/>
      <c r="O2" s="18"/>
    </row>
    <row r="3" spans="1:41">
      <c r="A3" s="18"/>
      <c r="B3" s="18"/>
      <c r="C3" s="18"/>
      <c r="D3" s="27"/>
      <c r="E3" s="28"/>
      <c r="F3" s="28"/>
      <c r="G3" s="28"/>
      <c r="H3" s="28"/>
      <c r="I3" s="18"/>
      <c r="J3" s="213"/>
      <c r="K3" s="18"/>
      <c r="L3" s="18"/>
      <c r="M3" s="18"/>
      <c r="N3" s="18"/>
      <c r="O3" s="18"/>
    </row>
    <row r="4" spans="1:41" s="12" customFormat="1" ht="27.75">
      <c r="A4" s="18"/>
      <c r="B4" s="18"/>
      <c r="C4" s="18"/>
      <c r="D4" s="28"/>
      <c r="E4" s="28"/>
      <c r="F4" s="28"/>
      <c r="G4" s="28"/>
      <c r="H4" s="28"/>
      <c r="I4" s="18"/>
      <c r="J4" s="213"/>
      <c r="K4" s="18"/>
      <c r="L4" s="18"/>
      <c r="M4" s="18"/>
      <c r="N4" s="18"/>
      <c r="O4" s="18"/>
    </row>
    <row r="5" spans="1:41">
      <c r="A5" s="18"/>
      <c r="B5" s="18"/>
      <c r="C5" s="18"/>
      <c r="D5" s="211" t="s">
        <v>175</v>
      </c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18"/>
    </row>
    <row r="6" spans="1:41">
      <c r="A6" s="18"/>
      <c r="B6" s="18"/>
      <c r="C6" s="18"/>
      <c r="D6" s="212" t="s">
        <v>176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18"/>
    </row>
    <row r="7" spans="1:41" ht="15.75" thickBot="1">
      <c r="A7" s="18"/>
      <c r="B7" s="18"/>
      <c r="C7" s="18"/>
      <c r="D7" s="31"/>
      <c r="E7" s="31"/>
      <c r="F7" s="31"/>
      <c r="G7" s="31"/>
      <c r="H7" s="31"/>
      <c r="I7" s="31"/>
      <c r="J7" s="31"/>
      <c r="K7" s="18"/>
      <c r="L7" s="18"/>
      <c r="M7" s="18"/>
      <c r="N7" s="18"/>
      <c r="O7" s="18"/>
    </row>
    <row r="8" spans="1:41" ht="15.75" thickBot="1">
      <c r="A8" s="18"/>
      <c r="B8" s="18"/>
      <c r="C8" s="18"/>
      <c r="D8" s="18"/>
      <c r="E8" s="18"/>
      <c r="F8" s="18"/>
      <c r="G8" s="214"/>
      <c r="H8" s="18" t="s">
        <v>177</v>
      </c>
      <c r="I8" s="28"/>
      <c r="J8" s="31"/>
      <c r="K8" s="18"/>
      <c r="L8" s="18"/>
      <c r="M8" s="18"/>
      <c r="N8" s="18"/>
      <c r="O8" s="18"/>
    </row>
    <row r="9" spans="1:41">
      <c r="A9" s="18"/>
      <c r="B9" s="18"/>
      <c r="C9" s="18"/>
      <c r="D9" s="18"/>
      <c r="E9" s="18"/>
      <c r="F9" s="18"/>
      <c r="G9" s="27"/>
      <c r="H9" s="28"/>
      <c r="I9" s="28"/>
      <c r="J9" s="29"/>
      <c r="K9" s="18"/>
      <c r="L9" s="18"/>
      <c r="M9" s="18"/>
      <c r="N9" s="18"/>
      <c r="O9" s="18"/>
    </row>
    <row r="10" spans="1:41">
      <c r="A10" s="18"/>
      <c r="B10" s="18"/>
      <c r="C10" s="18"/>
      <c r="D10" s="18"/>
      <c r="E10" s="18"/>
      <c r="F10" s="18"/>
      <c r="G10" s="34"/>
      <c r="H10" s="18" t="s">
        <v>178</v>
      </c>
      <c r="I10" s="28"/>
      <c r="J10" s="29"/>
      <c r="K10" s="18"/>
      <c r="L10" s="18"/>
      <c r="M10" s="18"/>
      <c r="N10" s="18"/>
      <c r="O10" s="18"/>
    </row>
    <row r="11" spans="1:41">
      <c r="A11" s="18"/>
      <c r="B11" s="18"/>
      <c r="C11" s="18"/>
      <c r="D11" s="18"/>
      <c r="E11" s="18"/>
      <c r="F11" s="18"/>
      <c r="G11" s="35"/>
      <c r="H11" s="18"/>
      <c r="I11" s="28"/>
      <c r="J11" s="29"/>
      <c r="K11" s="18"/>
      <c r="L11" s="18"/>
      <c r="M11" s="18"/>
      <c r="N11" s="18"/>
      <c r="O11" s="18"/>
    </row>
    <row r="12" spans="1:41" s="218" customFormat="1" ht="15.75" thickBot="1">
      <c r="A12" s="18"/>
      <c r="B12" s="18"/>
      <c r="C12" s="215"/>
      <c r="D12" s="28"/>
      <c r="E12" s="216"/>
      <c r="F12" s="28"/>
      <c r="G12" s="28"/>
      <c r="H12" s="18"/>
      <c r="I12" s="18"/>
      <c r="J12" s="28"/>
      <c r="K12" s="217"/>
      <c r="L12" s="18"/>
      <c r="M12" s="28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218" customFormat="1" ht="15.75" thickBot="1">
      <c r="A13" s="18"/>
      <c r="B13" s="18"/>
      <c r="C13" s="219" t="s">
        <v>138</v>
      </c>
      <c r="D13" s="220" t="s">
        <v>179</v>
      </c>
      <c r="E13" s="220" t="s">
        <v>139</v>
      </c>
      <c r="F13" s="220" t="s">
        <v>140</v>
      </c>
      <c r="G13" s="220" t="s">
        <v>141</v>
      </c>
      <c r="H13" s="221" t="s">
        <v>78</v>
      </c>
      <c r="I13" s="222" t="s">
        <v>180</v>
      </c>
      <c r="J13" s="223"/>
      <c r="K13" s="223"/>
      <c r="L13" s="223"/>
      <c r="M13" s="223"/>
      <c r="N13" s="223"/>
      <c r="O13" s="22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233" customFormat="1" ht="75.75" thickBot="1">
      <c r="A14" s="18"/>
      <c r="B14" s="18"/>
      <c r="C14" s="225"/>
      <c r="D14" s="226"/>
      <c r="E14" s="226"/>
      <c r="F14" s="226"/>
      <c r="G14" s="226"/>
      <c r="H14" s="227"/>
      <c r="I14" s="228" t="s">
        <v>181</v>
      </c>
      <c r="J14" s="229" t="s">
        <v>182</v>
      </c>
      <c r="K14" s="229" t="s">
        <v>183</v>
      </c>
      <c r="L14" s="229" t="s">
        <v>184</v>
      </c>
      <c r="M14" s="229" t="s">
        <v>185</v>
      </c>
      <c r="N14" s="230" t="s">
        <v>186</v>
      </c>
      <c r="O14" s="231" t="s">
        <v>187</v>
      </c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</row>
    <row r="15" spans="1:41" s="243" customFormat="1" ht="18.75" thickBot="1">
      <c r="A15" s="234"/>
      <c r="B15" s="234"/>
      <c r="C15" s="235" t="s">
        <v>188</v>
      </c>
      <c r="D15" s="236"/>
      <c r="E15" s="236"/>
      <c r="F15" s="236"/>
      <c r="G15" s="237"/>
      <c r="H15" s="238" t="s">
        <v>189</v>
      </c>
      <c r="I15" s="239">
        <f>SUM(I16+I121+I213+I228)</f>
        <v>438815450</v>
      </c>
      <c r="J15" s="239">
        <f>SUM(J235)</f>
        <v>46170000</v>
      </c>
      <c r="K15" s="240">
        <f>SUM(K235)</f>
        <v>0</v>
      </c>
      <c r="L15" s="239">
        <f>SUM(L235)</f>
        <v>5780000</v>
      </c>
      <c r="M15" s="239">
        <f>SUM(M235)</f>
        <v>1000000</v>
      </c>
      <c r="N15" s="241">
        <f>SUM(N235)</f>
        <v>0</v>
      </c>
      <c r="O15" s="241">
        <f>SUM(I15:N15)</f>
        <v>491765450</v>
      </c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</row>
    <row r="16" spans="1:41" s="252" customFormat="1" ht="15.75" thickBot="1">
      <c r="A16" s="130"/>
      <c r="B16" s="130"/>
      <c r="C16" s="244"/>
      <c r="D16" s="245" t="s">
        <v>143</v>
      </c>
      <c r="E16" s="246"/>
      <c r="F16" s="245"/>
      <c r="G16" s="247"/>
      <c r="H16" s="248" t="s">
        <v>190</v>
      </c>
      <c r="I16" s="239">
        <f>SUM(I17+I88+I92+I106+I114)</f>
        <v>297056812</v>
      </c>
      <c r="J16" s="249"/>
      <c r="K16" s="250"/>
      <c r="L16" s="249"/>
      <c r="M16" s="249"/>
      <c r="N16" s="251"/>
      <c r="O16" s="241">
        <f>SUM(I16:N16)</f>
        <v>297056812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s="263" customFormat="1">
      <c r="A17" s="253"/>
      <c r="B17" s="253"/>
      <c r="C17" s="254"/>
      <c r="D17" s="255"/>
      <c r="E17" s="256" t="s">
        <v>144</v>
      </c>
      <c r="F17" s="256"/>
      <c r="G17" s="257"/>
      <c r="H17" s="258" t="s">
        <v>191</v>
      </c>
      <c r="I17" s="259">
        <f>SUM(I18+I19+I23+I25+I30+I34+I37+I46+I48+I50+I59+I62+I67+I70+I71+I72+I77+I78+I79+I82+I83+I84+I85+I87)</f>
        <v>263470362</v>
      </c>
      <c r="J17" s="259"/>
      <c r="K17" s="260"/>
      <c r="L17" s="259"/>
      <c r="M17" s="259"/>
      <c r="N17" s="259"/>
      <c r="O17" s="261">
        <v>250079725</v>
      </c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</row>
    <row r="18" spans="1:41" s="218" customFormat="1">
      <c r="A18" s="18"/>
      <c r="B18" s="18"/>
      <c r="C18" s="264"/>
      <c r="D18" s="265"/>
      <c r="E18" s="266"/>
      <c r="F18" s="267" t="s">
        <v>144</v>
      </c>
      <c r="G18" s="268"/>
      <c r="H18" s="269" t="s">
        <v>192</v>
      </c>
      <c r="I18" s="270">
        <v>71658999</v>
      </c>
      <c r="J18" s="270"/>
      <c r="K18" s="271"/>
      <c r="L18" s="270"/>
      <c r="M18" s="270"/>
      <c r="N18" s="270"/>
      <c r="O18" s="27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s="218" customFormat="1">
      <c r="A19" s="18"/>
      <c r="B19" s="18"/>
      <c r="C19" s="264"/>
      <c r="D19" s="265"/>
      <c r="E19" s="266"/>
      <c r="F19" s="265" t="s">
        <v>145</v>
      </c>
      <c r="G19" s="266"/>
      <c r="H19" s="273" t="s">
        <v>193</v>
      </c>
      <c r="I19" s="274">
        <f>SUM(I20+I21+I22)</f>
        <v>6546109</v>
      </c>
      <c r="J19" s="274"/>
      <c r="K19" s="275"/>
      <c r="L19" s="274"/>
      <c r="M19" s="274"/>
      <c r="N19" s="274"/>
      <c r="O19" s="27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s="218" customFormat="1">
      <c r="A20" s="18"/>
      <c r="B20" s="18"/>
      <c r="C20" s="264"/>
      <c r="D20" s="265"/>
      <c r="E20" s="266"/>
      <c r="F20" s="265"/>
      <c r="G20" s="266" t="s">
        <v>144</v>
      </c>
      <c r="H20" s="273" t="s">
        <v>194</v>
      </c>
      <c r="I20" s="274"/>
      <c r="J20" s="274"/>
      <c r="K20" s="275"/>
      <c r="L20" s="274"/>
      <c r="M20" s="274"/>
      <c r="N20" s="274"/>
      <c r="O20" s="2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218" customFormat="1">
      <c r="A21" s="18"/>
      <c r="B21" s="18"/>
      <c r="C21" s="264"/>
      <c r="D21" s="265"/>
      <c r="E21" s="266"/>
      <c r="F21" s="265"/>
      <c r="G21" s="266" t="s">
        <v>145</v>
      </c>
      <c r="H21" s="273" t="s">
        <v>195</v>
      </c>
      <c r="I21" s="274">
        <v>6546109</v>
      </c>
      <c r="J21" s="274"/>
      <c r="K21" s="275"/>
      <c r="L21" s="274"/>
      <c r="M21" s="274"/>
      <c r="N21" s="274"/>
      <c r="O21" s="27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s="218" customFormat="1">
      <c r="A22" s="18"/>
      <c r="B22" s="18"/>
      <c r="C22" s="264"/>
      <c r="D22" s="265"/>
      <c r="E22" s="277"/>
      <c r="F22" s="267"/>
      <c r="G22" s="268" t="s">
        <v>146</v>
      </c>
      <c r="H22" s="269" t="s">
        <v>196</v>
      </c>
      <c r="I22" s="270"/>
      <c r="J22" s="270"/>
      <c r="K22" s="271"/>
      <c r="L22" s="270"/>
      <c r="M22" s="270"/>
      <c r="N22" s="270"/>
      <c r="O22" s="27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s="218" customFormat="1">
      <c r="A23" s="18"/>
      <c r="B23" s="18"/>
      <c r="C23" s="264"/>
      <c r="D23" s="265"/>
      <c r="E23" s="266"/>
      <c r="F23" s="265" t="s">
        <v>146</v>
      </c>
      <c r="G23" s="266"/>
      <c r="H23" s="273" t="s">
        <v>197</v>
      </c>
      <c r="I23" s="274"/>
      <c r="J23" s="274"/>
      <c r="K23" s="275"/>
      <c r="L23" s="274"/>
      <c r="M23" s="274"/>
      <c r="N23" s="274"/>
      <c r="O23" s="27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s="218" customFormat="1">
      <c r="A24" s="18"/>
      <c r="B24" s="18"/>
      <c r="C24" s="264"/>
      <c r="D24" s="265"/>
      <c r="E24" s="266"/>
      <c r="F24" s="267"/>
      <c r="G24" s="268" t="s">
        <v>144</v>
      </c>
      <c r="H24" s="269" t="s">
        <v>198</v>
      </c>
      <c r="I24" s="270"/>
      <c r="J24" s="270"/>
      <c r="K24" s="271"/>
      <c r="L24" s="270"/>
      <c r="M24" s="270"/>
      <c r="N24" s="270"/>
      <c r="O24" s="27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218" customFormat="1">
      <c r="A25" s="18"/>
      <c r="B25" s="18"/>
      <c r="C25" s="264"/>
      <c r="D25" s="265"/>
      <c r="E25" s="266"/>
      <c r="F25" s="265" t="s">
        <v>147</v>
      </c>
      <c r="G25" s="266"/>
      <c r="H25" s="273" t="s">
        <v>199</v>
      </c>
      <c r="I25" s="274">
        <f>SUM(I26+I27+I28+I29)</f>
        <v>24691289</v>
      </c>
      <c r="J25" s="274"/>
      <c r="K25" s="275"/>
      <c r="L25" s="274"/>
      <c r="M25" s="274"/>
      <c r="N25" s="274"/>
      <c r="O25" s="27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s="218" customFormat="1">
      <c r="A26" s="18"/>
      <c r="B26" s="18"/>
      <c r="C26" s="264"/>
      <c r="D26" s="265"/>
      <c r="E26" s="266"/>
      <c r="F26" s="265"/>
      <c r="G26" s="266" t="s">
        <v>144</v>
      </c>
      <c r="H26" s="273" t="s">
        <v>200</v>
      </c>
      <c r="I26" s="274">
        <v>24611870</v>
      </c>
      <c r="J26" s="274"/>
      <c r="K26" s="275"/>
      <c r="L26" s="274"/>
      <c r="M26" s="274"/>
      <c r="N26" s="274"/>
      <c r="O26" s="27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218" customFormat="1">
      <c r="A27" s="18"/>
      <c r="B27" s="18"/>
      <c r="C27" s="264"/>
      <c r="D27" s="265"/>
      <c r="E27" s="266"/>
      <c r="F27" s="265"/>
      <c r="G27" s="266" t="s">
        <v>201</v>
      </c>
      <c r="H27" s="273" t="s">
        <v>202</v>
      </c>
      <c r="I27" s="274">
        <v>79419</v>
      </c>
      <c r="J27" s="274"/>
      <c r="K27" s="275"/>
      <c r="L27" s="274"/>
      <c r="M27" s="274"/>
      <c r="N27" s="274"/>
      <c r="O27" s="27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s="218" customFormat="1">
      <c r="A28" s="18"/>
      <c r="B28" s="18"/>
      <c r="C28" s="264"/>
      <c r="D28" s="265"/>
      <c r="E28" s="266"/>
      <c r="F28" s="265"/>
      <c r="G28" s="266" t="s">
        <v>146</v>
      </c>
      <c r="H28" s="273" t="s">
        <v>203</v>
      </c>
      <c r="I28" s="274"/>
      <c r="J28" s="274"/>
      <c r="K28" s="275"/>
      <c r="L28" s="274"/>
      <c r="M28" s="274"/>
      <c r="N28" s="274"/>
      <c r="O28" s="27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s="218" customFormat="1">
      <c r="A29" s="18"/>
      <c r="B29" s="18"/>
      <c r="C29" s="264"/>
      <c r="D29" s="265"/>
      <c r="E29" s="266"/>
      <c r="F29" s="267"/>
      <c r="G29" s="268" t="s">
        <v>147</v>
      </c>
      <c r="H29" s="269" t="s">
        <v>204</v>
      </c>
      <c r="I29" s="270"/>
      <c r="J29" s="270"/>
      <c r="K29" s="271"/>
      <c r="L29" s="270"/>
      <c r="M29" s="270"/>
      <c r="N29" s="270"/>
      <c r="O29" s="27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s="218" customFormat="1">
      <c r="A30" s="18"/>
      <c r="B30" s="18"/>
      <c r="C30" s="264"/>
      <c r="D30" s="265"/>
      <c r="E30" s="266"/>
      <c r="F30" s="265" t="s">
        <v>150</v>
      </c>
      <c r="G30" s="266"/>
      <c r="H30" s="273" t="s">
        <v>205</v>
      </c>
      <c r="I30" s="274">
        <f>SUM(I31+I32+I33)</f>
        <v>81509206</v>
      </c>
      <c r="J30" s="274"/>
      <c r="K30" s="275"/>
      <c r="L30" s="274"/>
      <c r="M30" s="274"/>
      <c r="N30" s="274"/>
      <c r="O30" s="27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s="218" customFormat="1">
      <c r="A31" s="18"/>
      <c r="B31" s="18"/>
      <c r="C31" s="264"/>
      <c r="D31" s="265"/>
      <c r="E31" s="266"/>
      <c r="F31" s="265"/>
      <c r="G31" s="266" t="s">
        <v>144</v>
      </c>
      <c r="H31" s="273" t="s">
        <v>206</v>
      </c>
      <c r="I31" s="274">
        <v>81509206</v>
      </c>
      <c r="J31" s="274"/>
      <c r="K31" s="275"/>
      <c r="L31" s="274"/>
      <c r="M31" s="274"/>
      <c r="N31" s="274"/>
      <c r="O31" s="27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s="218" customFormat="1">
      <c r="A32" s="18"/>
      <c r="B32" s="18"/>
      <c r="C32" s="264"/>
      <c r="D32" s="265"/>
      <c r="E32" s="266"/>
      <c r="F32" s="265"/>
      <c r="G32" s="266" t="s">
        <v>145</v>
      </c>
      <c r="H32" s="273" t="s">
        <v>207</v>
      </c>
      <c r="I32" s="274"/>
      <c r="J32" s="274"/>
      <c r="K32" s="275"/>
      <c r="L32" s="274"/>
      <c r="M32" s="274"/>
      <c r="N32" s="274"/>
      <c r="O32" s="27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s="218" customFormat="1">
      <c r="A33" s="18"/>
      <c r="B33" s="18"/>
      <c r="C33" s="264"/>
      <c r="D33" s="265"/>
      <c r="E33" s="266"/>
      <c r="F33" s="267"/>
      <c r="G33" s="268" t="s">
        <v>146</v>
      </c>
      <c r="H33" s="269" t="s">
        <v>208</v>
      </c>
      <c r="I33" s="270"/>
      <c r="J33" s="270"/>
      <c r="K33" s="271"/>
      <c r="L33" s="270"/>
      <c r="M33" s="270"/>
      <c r="N33" s="270"/>
      <c r="O33" s="27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s="218" customFormat="1">
      <c r="A34" s="18"/>
      <c r="B34" s="18"/>
      <c r="C34" s="264"/>
      <c r="D34" s="265"/>
      <c r="E34" s="266"/>
      <c r="F34" s="265" t="s">
        <v>151</v>
      </c>
      <c r="G34" s="266"/>
      <c r="H34" s="273" t="s">
        <v>209</v>
      </c>
      <c r="I34" s="274"/>
      <c r="J34" s="274"/>
      <c r="K34" s="275"/>
      <c r="L34" s="274"/>
      <c r="M34" s="274"/>
      <c r="N34" s="274"/>
      <c r="O34" s="276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s="218" customFormat="1">
      <c r="A35" s="18"/>
      <c r="B35" s="18"/>
      <c r="C35" s="264"/>
      <c r="D35" s="265"/>
      <c r="E35" s="266"/>
      <c r="F35" s="265"/>
      <c r="G35" s="266" t="s">
        <v>144</v>
      </c>
      <c r="H35" s="273" t="s">
        <v>210</v>
      </c>
      <c r="I35" s="274"/>
      <c r="J35" s="274"/>
      <c r="K35" s="275"/>
      <c r="L35" s="274"/>
      <c r="M35" s="274"/>
      <c r="N35" s="274"/>
      <c r="O35" s="27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218" customFormat="1">
      <c r="A36" s="18"/>
      <c r="B36" s="18"/>
      <c r="C36" s="264"/>
      <c r="D36" s="265"/>
      <c r="E36" s="266"/>
      <c r="F36" s="267"/>
      <c r="G36" s="267" t="s">
        <v>145</v>
      </c>
      <c r="H36" s="269" t="s">
        <v>211</v>
      </c>
      <c r="I36" s="270"/>
      <c r="J36" s="270"/>
      <c r="K36" s="271"/>
      <c r="L36" s="270"/>
      <c r="M36" s="270"/>
      <c r="N36" s="270"/>
      <c r="O36" s="27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s="218" customFormat="1">
      <c r="A37" s="18"/>
      <c r="B37" s="18"/>
      <c r="C37" s="264"/>
      <c r="D37" s="265"/>
      <c r="E37" s="266"/>
      <c r="F37" s="265" t="s">
        <v>212</v>
      </c>
      <c r="G37" s="266"/>
      <c r="H37" s="273" t="s">
        <v>213</v>
      </c>
      <c r="I37" s="274">
        <f>SUM(I38+I39+I40+I41+I42+I43+I44+I45)</f>
        <v>27018583</v>
      </c>
      <c r="J37" s="274"/>
      <c r="K37" s="275"/>
      <c r="L37" s="274"/>
      <c r="M37" s="274"/>
      <c r="N37" s="274"/>
      <c r="O37" s="27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s="218" customFormat="1">
      <c r="A38" s="18"/>
      <c r="B38" s="18"/>
      <c r="C38" s="264"/>
      <c r="D38" s="265"/>
      <c r="E38" s="266"/>
      <c r="F38" s="265"/>
      <c r="G38" s="266" t="s">
        <v>144</v>
      </c>
      <c r="H38" s="273" t="s">
        <v>214</v>
      </c>
      <c r="I38" s="274"/>
      <c r="J38" s="274"/>
      <c r="K38" s="275"/>
      <c r="L38" s="274"/>
      <c r="M38" s="274"/>
      <c r="N38" s="274"/>
      <c r="O38" s="276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s="218" customFormat="1">
      <c r="A39" s="18"/>
      <c r="B39" s="18"/>
      <c r="C39" s="264"/>
      <c r="D39" s="265"/>
      <c r="E39" s="266"/>
      <c r="F39" s="265"/>
      <c r="G39" s="266" t="s">
        <v>145</v>
      </c>
      <c r="H39" s="273" t="s">
        <v>215</v>
      </c>
      <c r="I39" s="274"/>
      <c r="J39" s="274"/>
      <c r="K39" s="275"/>
      <c r="L39" s="274"/>
      <c r="M39" s="274"/>
      <c r="N39" s="274"/>
      <c r="O39" s="276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s="218" customFormat="1">
      <c r="A40" s="18"/>
      <c r="B40" s="18"/>
      <c r="C40" s="264"/>
      <c r="D40" s="265"/>
      <c r="E40" s="266"/>
      <c r="F40" s="265"/>
      <c r="G40" s="266" t="s">
        <v>146</v>
      </c>
      <c r="H40" s="273" t="s">
        <v>216</v>
      </c>
      <c r="I40" s="274"/>
      <c r="J40" s="274"/>
      <c r="K40" s="275"/>
      <c r="L40" s="274"/>
      <c r="M40" s="274"/>
      <c r="N40" s="274"/>
      <c r="O40" s="276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s="218" customFormat="1">
      <c r="A41" s="18"/>
      <c r="B41" s="18"/>
      <c r="C41" s="264"/>
      <c r="D41" s="265"/>
      <c r="E41" s="266"/>
      <c r="F41" s="265"/>
      <c r="G41" s="266" t="s">
        <v>147</v>
      </c>
      <c r="H41" s="273" t="s">
        <v>217</v>
      </c>
      <c r="I41" s="274"/>
      <c r="J41" s="274"/>
      <c r="K41" s="275"/>
      <c r="L41" s="274"/>
      <c r="M41" s="274"/>
      <c r="N41" s="274"/>
      <c r="O41" s="27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s="218" customFormat="1">
      <c r="A42" s="18"/>
      <c r="B42" s="18"/>
      <c r="C42" s="264"/>
      <c r="D42" s="265"/>
      <c r="E42" s="266"/>
      <c r="F42" s="265"/>
      <c r="G42" s="266" t="s">
        <v>148</v>
      </c>
      <c r="H42" s="273" t="s">
        <v>218</v>
      </c>
      <c r="I42" s="274">
        <v>11890656</v>
      </c>
      <c r="J42" s="274"/>
      <c r="K42" s="275"/>
      <c r="L42" s="274"/>
      <c r="M42" s="274"/>
      <c r="N42" s="274"/>
      <c r="O42" s="27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s="218" customFormat="1">
      <c r="A43" s="18"/>
      <c r="B43" s="18"/>
      <c r="C43" s="264"/>
      <c r="D43" s="265"/>
      <c r="E43" s="266"/>
      <c r="F43" s="265"/>
      <c r="G43" s="266" t="s">
        <v>149</v>
      </c>
      <c r="H43" s="273" t="s">
        <v>219</v>
      </c>
      <c r="I43" s="274"/>
      <c r="J43" s="274"/>
      <c r="K43" s="275"/>
      <c r="L43" s="274"/>
      <c r="M43" s="274"/>
      <c r="N43" s="274"/>
      <c r="O43" s="27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s="218" customFormat="1">
      <c r="A44" s="18"/>
      <c r="B44" s="18"/>
      <c r="C44" s="264"/>
      <c r="D44" s="265"/>
      <c r="E44" s="266"/>
      <c r="F44" s="265"/>
      <c r="G44" s="266" t="s">
        <v>150</v>
      </c>
      <c r="H44" s="273" t="s">
        <v>220</v>
      </c>
      <c r="I44" s="274"/>
      <c r="J44" s="274"/>
      <c r="K44" s="275"/>
      <c r="L44" s="274"/>
      <c r="M44" s="274"/>
      <c r="N44" s="274"/>
      <c r="O44" s="27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s="218" customFormat="1">
      <c r="A45" s="18"/>
      <c r="B45" s="18"/>
      <c r="C45" s="264"/>
      <c r="D45" s="265"/>
      <c r="E45" s="265"/>
      <c r="F45" s="267"/>
      <c r="G45" s="268" t="s">
        <v>1</v>
      </c>
      <c r="H45" s="269" t="s">
        <v>221</v>
      </c>
      <c r="I45" s="270">
        <v>15127927</v>
      </c>
      <c r="J45" s="270"/>
      <c r="K45" s="271"/>
      <c r="L45" s="270"/>
      <c r="M45" s="270"/>
      <c r="N45" s="270"/>
      <c r="O45" s="27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s="218" customFormat="1">
      <c r="A46" s="18"/>
      <c r="B46" s="18"/>
      <c r="C46" s="264"/>
      <c r="D46" s="265"/>
      <c r="E46" s="277"/>
      <c r="F46" s="265" t="s">
        <v>222</v>
      </c>
      <c r="G46" s="266"/>
      <c r="H46" s="273" t="s">
        <v>223</v>
      </c>
      <c r="I46" s="274">
        <f>SUM(I47)</f>
        <v>120569</v>
      </c>
      <c r="J46" s="274"/>
      <c r="K46" s="275"/>
      <c r="L46" s="274"/>
      <c r="M46" s="274"/>
      <c r="N46" s="274"/>
      <c r="O46" s="27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s="218" customFormat="1">
      <c r="A47" s="18"/>
      <c r="B47" s="18"/>
      <c r="C47" s="264"/>
      <c r="D47" s="265"/>
      <c r="E47" s="278"/>
      <c r="F47" s="267"/>
      <c r="G47" s="268" t="s">
        <v>144</v>
      </c>
      <c r="H47" s="269" t="s">
        <v>224</v>
      </c>
      <c r="I47" s="270">
        <v>120569</v>
      </c>
      <c r="J47" s="270"/>
      <c r="K47" s="271"/>
      <c r="L47" s="270"/>
      <c r="M47" s="270"/>
      <c r="N47" s="270"/>
      <c r="O47" s="27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s="218" customFormat="1">
      <c r="A48" s="18"/>
      <c r="B48" s="18"/>
      <c r="C48" s="264"/>
      <c r="D48" s="265"/>
      <c r="E48" s="266"/>
      <c r="F48" s="265" t="s">
        <v>225</v>
      </c>
      <c r="G48" s="266"/>
      <c r="H48" s="279" t="s">
        <v>226</v>
      </c>
      <c r="I48" s="274"/>
      <c r="J48" s="274"/>
      <c r="K48" s="275"/>
      <c r="L48" s="274"/>
      <c r="M48" s="274"/>
      <c r="N48" s="274"/>
      <c r="O48" s="27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s="218" customFormat="1">
      <c r="A49" s="18"/>
      <c r="B49" s="18"/>
      <c r="C49" s="264"/>
      <c r="D49" s="265"/>
      <c r="E49" s="278"/>
      <c r="F49" s="267"/>
      <c r="G49" s="280" t="s">
        <v>144</v>
      </c>
      <c r="H49" s="269" t="s">
        <v>227</v>
      </c>
      <c r="I49" s="270"/>
      <c r="J49" s="270"/>
      <c r="K49" s="271"/>
      <c r="L49" s="270"/>
      <c r="M49" s="270"/>
      <c r="N49" s="270"/>
      <c r="O49" s="27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s="218" customFormat="1">
      <c r="A50" s="18"/>
      <c r="B50" s="18"/>
      <c r="C50" s="264"/>
      <c r="D50" s="265"/>
      <c r="E50" s="266"/>
      <c r="F50" s="265" t="s">
        <v>228</v>
      </c>
      <c r="G50" s="266"/>
      <c r="H50" s="273" t="s">
        <v>229</v>
      </c>
      <c r="I50" s="274">
        <f>SUM(I51+I52+I53+I54+I55+I56+I57+I58)</f>
        <v>35656097</v>
      </c>
      <c r="J50" s="274"/>
      <c r="K50" s="275"/>
      <c r="L50" s="274"/>
      <c r="M50" s="274"/>
      <c r="N50" s="274"/>
      <c r="O50" s="27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s="218" customFormat="1">
      <c r="A51" s="18"/>
      <c r="B51" s="18"/>
      <c r="C51" s="264"/>
      <c r="D51" s="265"/>
      <c r="E51" s="266"/>
      <c r="F51" s="265"/>
      <c r="G51" s="266" t="s">
        <v>144</v>
      </c>
      <c r="H51" s="273" t="s">
        <v>230</v>
      </c>
      <c r="I51" s="274">
        <v>15327572</v>
      </c>
      <c r="J51" s="274"/>
      <c r="K51" s="275"/>
      <c r="L51" s="281"/>
      <c r="M51" s="274"/>
      <c r="N51" s="274"/>
      <c r="O51" s="27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s="218" customFormat="1">
      <c r="A52" s="18"/>
      <c r="B52" s="18"/>
      <c r="C52" s="264"/>
      <c r="D52" s="265"/>
      <c r="E52" s="266"/>
      <c r="F52" s="265"/>
      <c r="G52" s="266" t="s">
        <v>145</v>
      </c>
      <c r="H52" s="282" t="s">
        <v>231</v>
      </c>
      <c r="I52" s="281">
        <v>5785126</v>
      </c>
      <c r="J52" s="274"/>
      <c r="K52" s="275"/>
      <c r="L52" s="281"/>
      <c r="M52" s="274"/>
      <c r="N52" s="274"/>
      <c r="O52" s="27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218" customFormat="1">
      <c r="A53" s="18"/>
      <c r="B53" s="18"/>
      <c r="C53" s="264"/>
      <c r="D53" s="265"/>
      <c r="E53" s="266"/>
      <c r="F53" s="265"/>
      <c r="G53" s="266" t="s">
        <v>146</v>
      </c>
      <c r="H53" s="282" t="s">
        <v>232</v>
      </c>
      <c r="I53" s="281">
        <v>14543399</v>
      </c>
      <c r="J53" s="274"/>
      <c r="K53" s="275"/>
      <c r="L53" s="281"/>
      <c r="M53" s="274"/>
      <c r="N53" s="274"/>
      <c r="O53" s="27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218" customFormat="1">
      <c r="A54" s="18"/>
      <c r="B54" s="18"/>
      <c r="C54" s="264"/>
      <c r="D54" s="265"/>
      <c r="E54" s="266"/>
      <c r="F54" s="265"/>
      <c r="G54" s="266" t="s">
        <v>147</v>
      </c>
      <c r="H54" s="282" t="s">
        <v>233</v>
      </c>
      <c r="I54" s="281"/>
      <c r="J54" s="281"/>
      <c r="K54" s="275"/>
      <c r="L54" s="281"/>
      <c r="M54" s="274"/>
      <c r="N54" s="274"/>
      <c r="O54" s="27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s="218" customFormat="1">
      <c r="A55" s="18"/>
      <c r="B55" s="18"/>
      <c r="C55" s="264"/>
      <c r="D55" s="265"/>
      <c r="E55" s="266"/>
      <c r="F55" s="265"/>
      <c r="G55" s="266" t="s">
        <v>148</v>
      </c>
      <c r="H55" s="282" t="s">
        <v>234</v>
      </c>
      <c r="I55" s="281"/>
      <c r="J55" s="274"/>
      <c r="K55" s="275"/>
      <c r="L55" s="281"/>
      <c r="M55" s="274"/>
      <c r="N55" s="274"/>
      <c r="O55" s="27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s="218" customFormat="1">
      <c r="A56" s="18"/>
      <c r="B56" s="18"/>
      <c r="C56" s="264"/>
      <c r="D56" s="265"/>
      <c r="E56" s="266"/>
      <c r="F56" s="265"/>
      <c r="G56" s="266" t="s">
        <v>149</v>
      </c>
      <c r="H56" s="282" t="s">
        <v>235</v>
      </c>
      <c r="I56" s="281"/>
      <c r="J56" s="274"/>
      <c r="K56" s="275"/>
      <c r="L56" s="281"/>
      <c r="M56" s="274"/>
      <c r="N56" s="274"/>
      <c r="O56" s="27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s="218" customFormat="1">
      <c r="A57" s="18"/>
      <c r="B57" s="18"/>
      <c r="C57" s="264"/>
      <c r="D57" s="265"/>
      <c r="E57" s="266"/>
      <c r="F57" s="265"/>
      <c r="G57" s="266" t="s">
        <v>150</v>
      </c>
      <c r="H57" s="282" t="s">
        <v>236</v>
      </c>
      <c r="I57" s="281"/>
      <c r="J57" s="274"/>
      <c r="K57" s="275"/>
      <c r="L57" s="281"/>
      <c r="M57" s="274"/>
      <c r="N57" s="274"/>
      <c r="O57" s="276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s="218" customFormat="1">
      <c r="A58" s="18"/>
      <c r="B58" s="18"/>
      <c r="C58" s="264"/>
      <c r="D58" s="265"/>
      <c r="E58" s="266"/>
      <c r="F58" s="267"/>
      <c r="G58" s="283" t="s">
        <v>1</v>
      </c>
      <c r="H58" s="284" t="s">
        <v>237</v>
      </c>
      <c r="I58" s="281"/>
      <c r="J58" s="274"/>
      <c r="K58" s="271"/>
      <c r="L58" s="285"/>
      <c r="M58" s="270"/>
      <c r="N58" s="270"/>
      <c r="O58" s="27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218" customFormat="1">
      <c r="A59" s="18"/>
      <c r="B59" s="18"/>
      <c r="C59" s="264"/>
      <c r="D59" s="265"/>
      <c r="E59" s="266"/>
      <c r="F59" s="265" t="s">
        <v>238</v>
      </c>
      <c r="G59" s="266"/>
      <c r="H59" s="282" t="s">
        <v>239</v>
      </c>
      <c r="I59" s="286">
        <f>SUM(I60+I61)</f>
        <v>13390637</v>
      </c>
      <c r="J59" s="287"/>
      <c r="K59" s="288"/>
      <c r="L59" s="286"/>
      <c r="M59" s="287"/>
      <c r="N59" s="287"/>
      <c r="O59" s="289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218" customFormat="1">
      <c r="A60" s="18"/>
      <c r="B60" s="18"/>
      <c r="C60" s="264"/>
      <c r="D60" s="265"/>
      <c r="E60" s="266"/>
      <c r="F60" s="265"/>
      <c r="G60" s="266" t="s">
        <v>144</v>
      </c>
      <c r="H60" s="282" t="s">
        <v>240</v>
      </c>
      <c r="I60" s="281">
        <v>13390637</v>
      </c>
      <c r="J60" s="274"/>
      <c r="K60" s="275"/>
      <c r="L60" s="281"/>
      <c r="M60" s="274"/>
      <c r="N60" s="274"/>
      <c r="O60" s="27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s="218" customFormat="1">
      <c r="A61" s="18"/>
      <c r="B61" s="18"/>
      <c r="C61" s="264"/>
      <c r="D61" s="265"/>
      <c r="E61" s="265"/>
      <c r="F61" s="267"/>
      <c r="G61" s="267" t="s">
        <v>1</v>
      </c>
      <c r="H61" s="284" t="s">
        <v>241</v>
      </c>
      <c r="I61" s="285"/>
      <c r="J61" s="270"/>
      <c r="K61" s="271"/>
      <c r="L61" s="285"/>
      <c r="M61" s="270"/>
      <c r="N61" s="270"/>
      <c r="O61" s="27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218" customFormat="1">
      <c r="A62" s="18"/>
      <c r="B62" s="18"/>
      <c r="C62" s="264"/>
      <c r="D62" s="265"/>
      <c r="E62" s="266"/>
      <c r="F62" s="265" t="s">
        <v>242</v>
      </c>
      <c r="G62" s="266"/>
      <c r="H62" s="282" t="s">
        <v>243</v>
      </c>
      <c r="I62" s="281">
        <f>SUM(I63+I64+I65+I66)</f>
        <v>2878873</v>
      </c>
      <c r="J62" s="274"/>
      <c r="K62" s="275"/>
      <c r="L62" s="281"/>
      <c r="M62" s="274"/>
      <c r="N62" s="274"/>
      <c r="O62" s="276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218" customFormat="1">
      <c r="A63" s="18"/>
      <c r="B63" s="18"/>
      <c r="C63" s="264"/>
      <c r="D63" s="265"/>
      <c r="E63" s="266"/>
      <c r="F63" s="265"/>
      <c r="G63" s="266" t="s">
        <v>144</v>
      </c>
      <c r="H63" s="282" t="s">
        <v>244</v>
      </c>
      <c r="I63" s="281">
        <v>2878873</v>
      </c>
      <c r="J63" s="274"/>
      <c r="K63" s="275"/>
      <c r="L63" s="281"/>
      <c r="M63" s="274"/>
      <c r="N63" s="274"/>
      <c r="O63" s="276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218" customFormat="1">
      <c r="A64" s="18"/>
      <c r="B64" s="18"/>
      <c r="C64" s="264"/>
      <c r="D64" s="265"/>
      <c r="E64" s="266"/>
      <c r="F64" s="265"/>
      <c r="G64" s="266" t="s">
        <v>145</v>
      </c>
      <c r="H64" s="273" t="s">
        <v>245</v>
      </c>
      <c r="I64" s="274"/>
      <c r="J64" s="274"/>
      <c r="K64" s="275"/>
      <c r="L64" s="274"/>
      <c r="M64" s="274"/>
      <c r="N64" s="274"/>
      <c r="O64" s="276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s="218" customFormat="1">
      <c r="A65" s="18"/>
      <c r="B65" s="18"/>
      <c r="C65" s="264"/>
      <c r="D65" s="265"/>
      <c r="E65" s="266"/>
      <c r="F65" s="265"/>
      <c r="G65" s="266" t="s">
        <v>146</v>
      </c>
      <c r="H65" s="273" t="s">
        <v>246</v>
      </c>
      <c r="I65" s="274"/>
      <c r="J65" s="274"/>
      <c r="K65" s="275"/>
      <c r="L65" s="274"/>
      <c r="M65" s="274"/>
      <c r="N65" s="274"/>
      <c r="O65" s="276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s="218" customFormat="1">
      <c r="A66" s="18"/>
      <c r="B66" s="18"/>
      <c r="C66" s="264"/>
      <c r="D66" s="265"/>
      <c r="E66" s="266"/>
      <c r="F66" s="267"/>
      <c r="G66" s="268" t="s">
        <v>147</v>
      </c>
      <c r="H66" s="269" t="s">
        <v>247</v>
      </c>
      <c r="I66" s="270"/>
      <c r="J66" s="270"/>
      <c r="K66" s="271"/>
      <c r="L66" s="270"/>
      <c r="M66" s="270"/>
      <c r="N66" s="270"/>
      <c r="O66" s="27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s="218" customFormat="1">
      <c r="A67" s="18"/>
      <c r="B67" s="18"/>
      <c r="C67" s="264"/>
      <c r="D67" s="265"/>
      <c r="E67" s="266"/>
      <c r="F67" s="265" t="s">
        <v>248</v>
      </c>
      <c r="G67" s="266"/>
      <c r="H67" s="282" t="s">
        <v>249</v>
      </c>
      <c r="I67" s="286"/>
      <c r="J67" s="274"/>
      <c r="K67" s="275"/>
      <c r="L67" s="274"/>
      <c r="M67" s="274"/>
      <c r="N67" s="274"/>
      <c r="O67" s="276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s="218" customFormat="1">
      <c r="A68" s="18"/>
      <c r="B68" s="18"/>
      <c r="C68" s="264"/>
      <c r="D68" s="265"/>
      <c r="E68" s="266"/>
      <c r="F68" s="265"/>
      <c r="G68" s="266" t="s">
        <v>144</v>
      </c>
      <c r="H68" s="282" t="s">
        <v>250</v>
      </c>
      <c r="I68" s="281"/>
      <c r="J68" s="274"/>
      <c r="K68" s="275"/>
      <c r="L68" s="274"/>
      <c r="M68" s="274"/>
      <c r="N68" s="274"/>
      <c r="O68" s="276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s="218" customFormat="1">
      <c r="A69" s="18"/>
      <c r="B69" s="18"/>
      <c r="C69" s="264"/>
      <c r="D69" s="265"/>
      <c r="E69" s="266"/>
      <c r="F69" s="267"/>
      <c r="G69" s="267" t="s">
        <v>201</v>
      </c>
      <c r="H69" s="284" t="s">
        <v>251</v>
      </c>
      <c r="I69" s="285"/>
      <c r="J69" s="270"/>
      <c r="K69" s="271"/>
      <c r="L69" s="270"/>
      <c r="M69" s="270"/>
      <c r="N69" s="270"/>
      <c r="O69" s="27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s="218" customFormat="1">
      <c r="A70" s="18"/>
      <c r="B70" s="18"/>
      <c r="C70" s="264"/>
      <c r="D70" s="265"/>
      <c r="E70" s="266"/>
      <c r="F70" s="290" t="s">
        <v>252</v>
      </c>
      <c r="G70" s="291"/>
      <c r="H70" s="292" t="s">
        <v>253</v>
      </c>
      <c r="I70" s="293"/>
      <c r="J70" s="293"/>
      <c r="K70" s="294"/>
      <c r="L70" s="295"/>
      <c r="M70" s="295"/>
      <c r="N70" s="296"/>
      <c r="O70" s="29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s="218" customFormat="1">
      <c r="A71" s="18"/>
      <c r="B71" s="18"/>
      <c r="C71" s="264"/>
      <c r="D71" s="265"/>
      <c r="E71" s="266"/>
      <c r="F71" s="265" t="s">
        <v>254</v>
      </c>
      <c r="G71" s="298"/>
      <c r="H71" s="292" t="s">
        <v>255</v>
      </c>
      <c r="I71" s="293"/>
      <c r="J71" s="293"/>
      <c r="K71" s="294"/>
      <c r="L71" s="295"/>
      <c r="M71" s="295"/>
      <c r="N71" s="296"/>
      <c r="O71" s="29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s="218" customFormat="1">
      <c r="A72" s="18"/>
      <c r="B72" s="18"/>
      <c r="C72" s="264"/>
      <c r="D72" s="265"/>
      <c r="E72" s="266"/>
      <c r="F72" s="299" t="s">
        <v>256</v>
      </c>
      <c r="G72" s="266"/>
      <c r="H72" s="282" t="s">
        <v>257</v>
      </c>
      <c r="I72" s="281"/>
      <c r="J72" s="281"/>
      <c r="K72" s="275"/>
      <c r="L72" s="286"/>
      <c r="M72" s="286"/>
      <c r="N72" s="300"/>
      <c r="O72" s="27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s="218" customFormat="1">
      <c r="A73" s="18"/>
      <c r="B73" s="18"/>
      <c r="C73" s="264"/>
      <c r="D73" s="265"/>
      <c r="E73" s="266"/>
      <c r="F73" s="265"/>
      <c r="G73" s="266" t="s">
        <v>144</v>
      </c>
      <c r="H73" s="282" t="s">
        <v>258</v>
      </c>
      <c r="I73" s="281"/>
      <c r="J73" s="281"/>
      <c r="K73" s="301"/>
      <c r="L73" s="281"/>
      <c r="M73" s="281"/>
      <c r="N73" s="300"/>
      <c r="O73" s="27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s="218" customFormat="1">
      <c r="A74" s="18"/>
      <c r="B74" s="18"/>
      <c r="C74" s="264"/>
      <c r="D74" s="265"/>
      <c r="E74" s="266"/>
      <c r="F74" s="265"/>
      <c r="G74" s="266" t="s">
        <v>145</v>
      </c>
      <c r="H74" s="282" t="s">
        <v>259</v>
      </c>
      <c r="I74" s="281"/>
      <c r="J74" s="281"/>
      <c r="K74" s="301"/>
      <c r="L74" s="281"/>
      <c r="M74" s="281"/>
      <c r="N74" s="300"/>
      <c r="O74" s="27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s="218" customFormat="1">
      <c r="A75" s="18"/>
      <c r="B75" s="18"/>
      <c r="C75" s="264"/>
      <c r="D75" s="265"/>
      <c r="E75" s="266"/>
      <c r="F75" s="265"/>
      <c r="G75" s="266" t="s">
        <v>146</v>
      </c>
      <c r="H75" s="282" t="s">
        <v>260</v>
      </c>
      <c r="I75" s="281"/>
      <c r="J75" s="281"/>
      <c r="K75" s="301"/>
      <c r="L75" s="281"/>
      <c r="M75" s="281"/>
      <c r="N75" s="300"/>
      <c r="O75" s="27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s="218" customFormat="1">
      <c r="A76" s="18"/>
      <c r="B76" s="18"/>
      <c r="C76" s="264"/>
      <c r="D76" s="265"/>
      <c r="E76" s="266"/>
      <c r="F76" s="267"/>
      <c r="G76" s="268" t="s">
        <v>147</v>
      </c>
      <c r="H76" s="284" t="s">
        <v>261</v>
      </c>
      <c r="I76" s="285"/>
      <c r="J76" s="285"/>
      <c r="K76" s="302"/>
      <c r="L76" s="285"/>
      <c r="M76" s="285"/>
      <c r="N76" s="303"/>
      <c r="O76" s="27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s="218" customFormat="1">
      <c r="A77" s="18"/>
      <c r="B77" s="18"/>
      <c r="C77" s="264"/>
      <c r="D77" s="265"/>
      <c r="E77" s="266"/>
      <c r="F77" s="290" t="s">
        <v>262</v>
      </c>
      <c r="G77" s="291"/>
      <c r="H77" s="292" t="s">
        <v>263</v>
      </c>
      <c r="I77" s="281"/>
      <c r="J77" s="281"/>
      <c r="K77" s="301"/>
      <c r="L77" s="281"/>
      <c r="M77" s="281"/>
      <c r="N77" s="300"/>
      <c r="O77" s="27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s="218" customFormat="1">
      <c r="A78" s="18"/>
      <c r="B78" s="18"/>
      <c r="C78" s="264"/>
      <c r="D78" s="265"/>
      <c r="E78" s="266"/>
      <c r="F78" s="290" t="s">
        <v>264</v>
      </c>
      <c r="G78" s="298"/>
      <c r="H78" s="292" t="s">
        <v>265</v>
      </c>
      <c r="I78" s="293"/>
      <c r="J78" s="293"/>
      <c r="K78" s="304"/>
      <c r="L78" s="293"/>
      <c r="M78" s="293"/>
      <c r="N78" s="296"/>
      <c r="O78" s="297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s="218" customFormat="1">
      <c r="A79" s="18"/>
      <c r="B79" s="18"/>
      <c r="C79" s="264"/>
      <c r="D79" s="265"/>
      <c r="E79" s="266"/>
      <c r="F79" s="265" t="s">
        <v>266</v>
      </c>
      <c r="G79" s="266"/>
      <c r="H79" s="282" t="s">
        <v>267</v>
      </c>
      <c r="I79" s="281"/>
      <c r="J79" s="281"/>
      <c r="K79" s="301"/>
      <c r="L79" s="281"/>
      <c r="M79" s="281"/>
      <c r="N79" s="300"/>
      <c r="O79" s="27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s="218" customFormat="1">
      <c r="A80" s="18"/>
      <c r="B80" s="18"/>
      <c r="C80" s="264"/>
      <c r="D80" s="265"/>
      <c r="E80" s="266"/>
      <c r="F80" s="265"/>
      <c r="G80" s="266" t="s">
        <v>144</v>
      </c>
      <c r="H80" s="282" t="s">
        <v>268</v>
      </c>
      <c r="I80" s="281"/>
      <c r="J80" s="281"/>
      <c r="K80" s="301"/>
      <c r="L80" s="281"/>
      <c r="M80" s="281"/>
      <c r="N80" s="300"/>
      <c r="O80" s="27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s="218" customFormat="1">
      <c r="A81" s="18"/>
      <c r="B81" s="18"/>
      <c r="C81" s="264"/>
      <c r="D81" s="265"/>
      <c r="E81" s="266"/>
      <c r="F81" s="267"/>
      <c r="G81" s="268" t="s">
        <v>145</v>
      </c>
      <c r="H81" s="284" t="s">
        <v>269</v>
      </c>
      <c r="I81" s="281"/>
      <c r="J81" s="281"/>
      <c r="K81" s="301"/>
      <c r="L81" s="281"/>
      <c r="M81" s="281"/>
      <c r="N81" s="300"/>
      <c r="O81" s="27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s="218" customFormat="1">
      <c r="A82" s="18"/>
      <c r="B82" s="18"/>
      <c r="C82" s="264"/>
      <c r="D82" s="265"/>
      <c r="E82" s="266"/>
      <c r="F82" s="290" t="s">
        <v>270</v>
      </c>
      <c r="G82" s="291"/>
      <c r="H82" s="305" t="s">
        <v>271</v>
      </c>
      <c r="I82" s="293"/>
      <c r="J82" s="293"/>
      <c r="K82" s="304"/>
      <c r="L82" s="293"/>
      <c r="M82" s="293"/>
      <c r="N82" s="296"/>
      <c r="O82" s="297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s="218" customFormat="1">
      <c r="A83" s="18"/>
      <c r="B83" s="18"/>
      <c r="C83" s="264"/>
      <c r="D83" s="265"/>
      <c r="E83" s="277"/>
      <c r="F83" s="265" t="s">
        <v>272</v>
      </c>
      <c r="G83" s="265"/>
      <c r="H83" s="282" t="s">
        <v>273</v>
      </c>
      <c r="I83" s="281"/>
      <c r="J83" s="281"/>
      <c r="K83" s="301"/>
      <c r="L83" s="281"/>
      <c r="M83" s="281"/>
      <c r="N83" s="300"/>
      <c r="O83" s="276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s="218" customFormat="1">
      <c r="A84" s="18"/>
      <c r="B84" s="18"/>
      <c r="C84" s="264"/>
      <c r="D84" s="265"/>
      <c r="E84" s="277"/>
      <c r="F84" s="290" t="s">
        <v>274</v>
      </c>
      <c r="G84" s="290"/>
      <c r="H84" s="292" t="s">
        <v>275</v>
      </c>
      <c r="I84" s="293"/>
      <c r="J84" s="293"/>
      <c r="K84" s="304"/>
      <c r="L84" s="293"/>
      <c r="M84" s="293"/>
      <c r="N84" s="296"/>
      <c r="O84" s="297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s="218" customFormat="1">
      <c r="A85" s="18"/>
      <c r="B85" s="18"/>
      <c r="C85" s="264"/>
      <c r="D85" s="265"/>
      <c r="E85" s="277"/>
      <c r="F85" s="265" t="s">
        <v>276</v>
      </c>
      <c r="G85" s="265"/>
      <c r="H85" s="282" t="s">
        <v>277</v>
      </c>
      <c r="I85" s="281"/>
      <c r="J85" s="281"/>
      <c r="K85" s="301"/>
      <c r="L85" s="281"/>
      <c r="M85" s="281"/>
      <c r="N85" s="300"/>
      <c r="O85" s="276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s="218" customFormat="1">
      <c r="A86" s="18"/>
      <c r="B86" s="18"/>
      <c r="C86" s="264"/>
      <c r="D86" s="265"/>
      <c r="E86" s="277"/>
      <c r="F86" s="265"/>
      <c r="G86" s="265" t="s">
        <v>144</v>
      </c>
      <c r="H86" s="282" t="s">
        <v>278</v>
      </c>
      <c r="I86" s="281"/>
      <c r="J86" s="281"/>
      <c r="K86" s="301"/>
      <c r="L86" s="306"/>
      <c r="M86" s="307"/>
      <c r="N86" s="300"/>
      <c r="O86" s="276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s="218" customFormat="1">
      <c r="A87" s="18"/>
      <c r="B87" s="18"/>
      <c r="C87" s="308"/>
      <c r="D87" s="309"/>
      <c r="E87" s="310"/>
      <c r="F87" s="290" t="s">
        <v>1</v>
      </c>
      <c r="G87" s="290"/>
      <c r="H87" s="292" t="s">
        <v>279</v>
      </c>
      <c r="I87" s="293"/>
      <c r="J87" s="293"/>
      <c r="K87" s="304"/>
      <c r="L87" s="293"/>
      <c r="M87" s="293"/>
      <c r="N87" s="296"/>
      <c r="O87" s="297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s="263" customFormat="1">
      <c r="A88" s="253"/>
      <c r="B88" s="253"/>
      <c r="C88" s="311"/>
      <c r="D88" s="312"/>
      <c r="E88" s="313" t="s">
        <v>145</v>
      </c>
      <c r="F88" s="314"/>
      <c r="G88" s="314"/>
      <c r="H88" s="315" t="s">
        <v>280</v>
      </c>
      <c r="I88" s="293">
        <f>SUM(I89+I90+I91)</f>
        <v>5586504</v>
      </c>
      <c r="J88" s="293"/>
      <c r="K88" s="304"/>
      <c r="L88" s="293"/>
      <c r="M88" s="295"/>
      <c r="N88" s="296"/>
      <c r="O88" s="297">
        <v>5586504</v>
      </c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</row>
    <row r="89" spans="1:41" s="218" customFormat="1">
      <c r="A89" s="18"/>
      <c r="B89" s="18"/>
      <c r="C89" s="264"/>
      <c r="D89" s="265"/>
      <c r="E89" s="277"/>
      <c r="F89" s="267" t="s">
        <v>144</v>
      </c>
      <c r="G89" s="267"/>
      <c r="H89" s="284" t="s">
        <v>281</v>
      </c>
      <c r="I89" s="316">
        <v>3517920</v>
      </c>
      <c r="J89" s="293"/>
      <c r="K89" s="304"/>
      <c r="L89" s="293"/>
      <c r="M89" s="295"/>
      <c r="N89" s="296"/>
      <c r="O89" s="297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s="218" customFormat="1">
      <c r="A90" s="18"/>
      <c r="B90" s="18"/>
      <c r="C90" s="264"/>
      <c r="D90" s="265"/>
      <c r="E90" s="277"/>
      <c r="F90" s="290" t="s">
        <v>145</v>
      </c>
      <c r="G90" s="290"/>
      <c r="H90" s="292" t="s">
        <v>282</v>
      </c>
      <c r="I90" s="285">
        <v>2068584</v>
      </c>
      <c r="J90" s="285"/>
      <c r="K90" s="302"/>
      <c r="L90" s="285"/>
      <c r="M90" s="270"/>
      <c r="N90" s="296"/>
      <c r="O90" s="297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s="218" customFormat="1">
      <c r="A91" s="18"/>
      <c r="B91" s="18"/>
      <c r="C91" s="308"/>
      <c r="D91" s="309"/>
      <c r="E91" s="310"/>
      <c r="F91" s="309" t="s">
        <v>146</v>
      </c>
      <c r="G91" s="309"/>
      <c r="H91" s="317" t="s">
        <v>283</v>
      </c>
      <c r="I91" s="318"/>
      <c r="J91" s="318"/>
      <c r="K91" s="319"/>
      <c r="L91" s="318"/>
      <c r="M91" s="318"/>
      <c r="N91" s="320"/>
      <c r="O91" s="32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s="263" customFormat="1">
      <c r="A92" s="253"/>
      <c r="B92" s="253"/>
      <c r="C92" s="311"/>
      <c r="D92" s="312"/>
      <c r="E92" s="313" t="s">
        <v>146</v>
      </c>
      <c r="F92" s="322"/>
      <c r="G92" s="322"/>
      <c r="H92" s="323" t="s">
        <v>284</v>
      </c>
      <c r="I92" s="324">
        <f>SUM(I93+I96+I100)</f>
        <v>18804579</v>
      </c>
      <c r="J92" s="324"/>
      <c r="K92" s="325"/>
      <c r="L92" s="324"/>
      <c r="M92" s="324"/>
      <c r="N92" s="326"/>
      <c r="O92" s="327">
        <v>18804579</v>
      </c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</row>
    <row r="93" spans="1:41" s="218" customFormat="1">
      <c r="A93" s="18"/>
      <c r="B93" s="18"/>
      <c r="C93" s="264"/>
      <c r="D93" s="265"/>
      <c r="E93" s="277"/>
      <c r="F93" s="265" t="s">
        <v>144</v>
      </c>
      <c r="G93" s="265"/>
      <c r="H93" s="282" t="s">
        <v>285</v>
      </c>
      <c r="I93" s="281">
        <f>SUM(I94+I95)</f>
        <v>10706970</v>
      </c>
      <c r="J93" s="281"/>
      <c r="K93" s="301"/>
      <c r="L93" s="281"/>
      <c r="M93" s="281"/>
      <c r="N93" s="300"/>
      <c r="O93" s="276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s="218" customFormat="1">
      <c r="A94" s="18"/>
      <c r="B94" s="18"/>
      <c r="C94" s="264"/>
      <c r="D94" s="265"/>
      <c r="E94" s="265"/>
      <c r="F94" s="265"/>
      <c r="G94" s="265" t="s">
        <v>144</v>
      </c>
      <c r="H94" s="282" t="s">
        <v>286</v>
      </c>
      <c r="I94" s="281">
        <v>10706970</v>
      </c>
      <c r="J94" s="281"/>
      <c r="K94" s="301"/>
      <c r="L94" s="281"/>
      <c r="M94" s="281"/>
      <c r="N94" s="300"/>
      <c r="O94" s="276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s="218" customFormat="1">
      <c r="A95" s="18"/>
      <c r="B95" s="18"/>
      <c r="C95" s="264"/>
      <c r="D95" s="265"/>
      <c r="E95" s="265"/>
      <c r="F95" s="267"/>
      <c r="G95" s="267" t="s">
        <v>145</v>
      </c>
      <c r="H95" s="284" t="s">
        <v>287</v>
      </c>
      <c r="I95" s="318"/>
      <c r="J95" s="318"/>
      <c r="K95" s="319"/>
      <c r="L95" s="318"/>
      <c r="M95" s="318"/>
      <c r="N95" s="320"/>
      <c r="O95" s="32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s="218" customFormat="1">
      <c r="A96" s="18"/>
      <c r="B96" s="18"/>
      <c r="C96" s="264"/>
      <c r="D96" s="265"/>
      <c r="E96" s="265"/>
      <c r="F96" s="265" t="s">
        <v>145</v>
      </c>
      <c r="G96" s="265"/>
      <c r="H96" s="282" t="s">
        <v>288</v>
      </c>
      <c r="I96" s="328">
        <f>SUM(I97+I98+I99)</f>
        <v>7137980</v>
      </c>
      <c r="J96" s="328"/>
      <c r="K96" s="329"/>
      <c r="L96" s="328"/>
      <c r="M96" s="328"/>
      <c r="N96" s="330"/>
      <c r="O96" s="33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s="218" customFormat="1">
      <c r="A97" s="18"/>
      <c r="B97" s="18"/>
      <c r="C97" s="264"/>
      <c r="D97" s="265"/>
      <c r="E97" s="265"/>
      <c r="F97" s="265"/>
      <c r="G97" s="265" t="s">
        <v>144</v>
      </c>
      <c r="H97" s="282" t="s">
        <v>286</v>
      </c>
      <c r="I97" s="281">
        <v>7137980</v>
      </c>
      <c r="J97" s="281"/>
      <c r="K97" s="301"/>
      <c r="L97" s="281"/>
      <c r="M97" s="281"/>
      <c r="N97" s="300"/>
      <c r="O97" s="276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s="218" customFormat="1">
      <c r="A98" s="18"/>
      <c r="B98" s="18"/>
      <c r="C98" s="264"/>
      <c r="D98" s="265"/>
      <c r="E98" s="265"/>
      <c r="F98" s="265"/>
      <c r="G98" s="265" t="s">
        <v>145</v>
      </c>
      <c r="H98" s="282" t="s">
        <v>289</v>
      </c>
      <c r="I98" s="281"/>
      <c r="J98" s="281"/>
      <c r="K98" s="301"/>
      <c r="L98" s="281"/>
      <c r="M98" s="281"/>
      <c r="N98" s="300"/>
      <c r="O98" s="276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s="218" customFormat="1">
      <c r="A99" s="18"/>
      <c r="B99" s="18"/>
      <c r="C99" s="264"/>
      <c r="D99" s="265"/>
      <c r="E99" s="265"/>
      <c r="F99" s="267"/>
      <c r="G99" s="267" t="s">
        <v>146</v>
      </c>
      <c r="H99" s="284" t="s">
        <v>290</v>
      </c>
      <c r="I99" s="318"/>
      <c r="J99" s="318"/>
      <c r="K99" s="319"/>
      <c r="L99" s="318"/>
      <c r="M99" s="318"/>
      <c r="N99" s="320"/>
      <c r="O99" s="32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s="218" customFormat="1">
      <c r="A100" s="18"/>
      <c r="B100" s="18"/>
      <c r="C100" s="264"/>
      <c r="D100" s="265"/>
      <c r="E100" s="265"/>
      <c r="F100" s="265" t="s">
        <v>146</v>
      </c>
      <c r="G100" s="265"/>
      <c r="H100" s="282" t="s">
        <v>291</v>
      </c>
      <c r="I100" s="328">
        <f>SUM(I101+I102+I103+I104+I105)</f>
        <v>959629</v>
      </c>
      <c r="J100" s="328"/>
      <c r="K100" s="329"/>
      <c r="L100" s="328"/>
      <c r="M100" s="328"/>
      <c r="N100" s="330"/>
      <c r="O100" s="33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s="218" customFormat="1">
      <c r="A101" s="18"/>
      <c r="B101" s="18"/>
      <c r="C101" s="264"/>
      <c r="D101" s="265"/>
      <c r="E101" s="265"/>
      <c r="F101" s="265"/>
      <c r="G101" s="265" t="s">
        <v>144</v>
      </c>
      <c r="H101" s="282" t="s">
        <v>286</v>
      </c>
      <c r="I101" s="281"/>
      <c r="J101" s="281"/>
      <c r="K101" s="301"/>
      <c r="L101" s="281"/>
      <c r="M101" s="281"/>
      <c r="N101" s="300"/>
      <c r="O101" s="276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s="218" customFormat="1">
      <c r="A102" s="18"/>
      <c r="B102" s="18"/>
      <c r="C102" s="264"/>
      <c r="D102" s="265"/>
      <c r="E102" s="265"/>
      <c r="F102" s="265"/>
      <c r="G102" s="265" t="s">
        <v>145</v>
      </c>
      <c r="H102" s="282" t="s">
        <v>292</v>
      </c>
      <c r="I102" s="281">
        <v>959629</v>
      </c>
      <c r="J102" s="281"/>
      <c r="K102" s="301"/>
      <c r="L102" s="281"/>
      <c r="M102" s="281"/>
      <c r="N102" s="300"/>
      <c r="O102" s="276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s="218" customFormat="1">
      <c r="A103" s="18"/>
      <c r="B103" s="18"/>
      <c r="C103" s="264"/>
      <c r="D103" s="265"/>
      <c r="E103" s="265"/>
      <c r="F103" s="265"/>
      <c r="G103" s="265" t="s">
        <v>146</v>
      </c>
      <c r="H103" s="282" t="s">
        <v>293</v>
      </c>
      <c r="I103" s="281"/>
      <c r="J103" s="281"/>
      <c r="K103" s="301"/>
      <c r="L103" s="281"/>
      <c r="M103" s="281"/>
      <c r="N103" s="300"/>
      <c r="O103" s="276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s="218" customFormat="1">
      <c r="A104" s="18"/>
      <c r="B104" s="18"/>
      <c r="C104" s="264"/>
      <c r="D104" s="265"/>
      <c r="E104" s="265"/>
      <c r="F104" s="265"/>
      <c r="G104" s="265" t="s">
        <v>147</v>
      </c>
      <c r="H104" s="282" t="s">
        <v>294</v>
      </c>
      <c r="I104" s="281"/>
      <c r="J104" s="281"/>
      <c r="K104" s="301"/>
      <c r="L104" s="281"/>
      <c r="M104" s="281"/>
      <c r="N104" s="300"/>
      <c r="O104" s="276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s="5" customFormat="1">
      <c r="A105" s="18"/>
      <c r="B105" s="18"/>
      <c r="C105" s="308"/>
      <c r="D105" s="309"/>
      <c r="E105" s="309"/>
      <c r="F105" s="309"/>
      <c r="G105" s="310" t="s">
        <v>148</v>
      </c>
      <c r="H105" s="332" t="s">
        <v>295</v>
      </c>
      <c r="I105" s="318"/>
      <c r="J105" s="318"/>
      <c r="K105" s="319"/>
      <c r="L105" s="318"/>
      <c r="M105" s="318"/>
      <c r="N105" s="320"/>
      <c r="O105" s="32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s="263" customFormat="1">
      <c r="A106" s="253"/>
      <c r="B106" s="253"/>
      <c r="C106" s="311"/>
      <c r="D106" s="312"/>
      <c r="E106" s="322" t="s">
        <v>147</v>
      </c>
      <c r="F106" s="322"/>
      <c r="G106" s="313"/>
      <c r="H106" s="333" t="s">
        <v>296</v>
      </c>
      <c r="I106" s="324">
        <f>SUM(I107+I108+I109+I110+I111+I112+I113)</f>
        <v>5062050</v>
      </c>
      <c r="J106" s="324"/>
      <c r="K106" s="325"/>
      <c r="L106" s="324"/>
      <c r="M106" s="324"/>
      <c r="N106" s="326"/>
      <c r="O106" s="327">
        <v>5062050</v>
      </c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</row>
    <row r="107" spans="1:41" s="263" customFormat="1">
      <c r="A107" s="253"/>
      <c r="B107" s="253"/>
      <c r="C107" s="264"/>
      <c r="D107" s="265"/>
      <c r="E107" s="334"/>
      <c r="F107" s="290" t="s">
        <v>144</v>
      </c>
      <c r="G107" s="290"/>
      <c r="H107" s="305" t="s">
        <v>297</v>
      </c>
      <c r="I107" s="293"/>
      <c r="J107" s="293"/>
      <c r="K107" s="304"/>
      <c r="L107" s="293"/>
      <c r="M107" s="293"/>
      <c r="N107" s="296"/>
      <c r="O107" s="297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  <c r="AC107" s="262"/>
      <c r="AD107" s="262"/>
      <c r="AE107" s="262"/>
      <c r="AF107" s="262"/>
      <c r="AG107" s="262"/>
      <c r="AH107" s="262"/>
      <c r="AI107" s="262"/>
      <c r="AJ107" s="262"/>
      <c r="AK107" s="262"/>
      <c r="AL107" s="262"/>
      <c r="AM107" s="262"/>
      <c r="AN107" s="262"/>
      <c r="AO107" s="262"/>
    </row>
    <row r="108" spans="1:41" s="263" customFormat="1">
      <c r="A108" s="253"/>
      <c r="B108" s="253"/>
      <c r="C108" s="264"/>
      <c r="D108" s="265"/>
      <c r="E108" s="334"/>
      <c r="F108" s="290" t="s">
        <v>145</v>
      </c>
      <c r="G108" s="290"/>
      <c r="H108" s="305" t="s">
        <v>298</v>
      </c>
      <c r="I108" s="285"/>
      <c r="J108" s="285"/>
      <c r="K108" s="302"/>
      <c r="L108" s="285"/>
      <c r="M108" s="285"/>
      <c r="N108" s="303"/>
      <c r="O108" s="27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262"/>
      <c r="AL108" s="262"/>
      <c r="AM108" s="262"/>
      <c r="AN108" s="262"/>
      <c r="AO108" s="262"/>
    </row>
    <row r="109" spans="1:41" s="263" customFormat="1">
      <c r="A109" s="253"/>
      <c r="B109" s="253"/>
      <c r="C109" s="264"/>
      <c r="D109" s="265"/>
      <c r="E109" s="334"/>
      <c r="F109" s="290" t="s">
        <v>146</v>
      </c>
      <c r="G109" s="290"/>
      <c r="H109" s="305" t="s">
        <v>299</v>
      </c>
      <c r="I109" s="285"/>
      <c r="J109" s="285"/>
      <c r="K109" s="302"/>
      <c r="L109" s="285"/>
      <c r="M109" s="285"/>
      <c r="N109" s="303"/>
      <c r="O109" s="27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</row>
    <row r="110" spans="1:41" s="263" customFormat="1">
      <c r="A110" s="253"/>
      <c r="B110" s="253"/>
      <c r="C110" s="264"/>
      <c r="D110" s="277"/>
      <c r="E110" s="334"/>
      <c r="F110" s="290" t="s">
        <v>147</v>
      </c>
      <c r="G110" s="290"/>
      <c r="H110" s="305" t="s">
        <v>300</v>
      </c>
      <c r="I110" s="285"/>
      <c r="J110" s="285"/>
      <c r="K110" s="302"/>
      <c r="L110" s="285"/>
      <c r="M110" s="285"/>
      <c r="N110" s="303"/>
      <c r="O110" s="27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2"/>
    </row>
    <row r="111" spans="1:41" s="218" customFormat="1">
      <c r="A111" s="18"/>
      <c r="B111" s="18"/>
      <c r="C111" s="264"/>
      <c r="D111" s="277"/>
      <c r="E111" s="277"/>
      <c r="F111" s="290" t="s">
        <v>148</v>
      </c>
      <c r="G111" s="290"/>
      <c r="H111" s="305" t="s">
        <v>301</v>
      </c>
      <c r="I111" s="285"/>
      <c r="J111" s="285"/>
      <c r="K111" s="302"/>
      <c r="L111" s="285"/>
      <c r="M111" s="285"/>
      <c r="N111" s="303"/>
      <c r="O111" s="27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s="218" customFormat="1">
      <c r="A112" s="18"/>
      <c r="B112" s="18"/>
      <c r="C112" s="264"/>
      <c r="D112" s="277"/>
      <c r="E112" s="277"/>
      <c r="F112" s="290" t="s">
        <v>149</v>
      </c>
      <c r="G112" s="290"/>
      <c r="H112" s="305" t="s">
        <v>302</v>
      </c>
      <c r="I112" s="285">
        <v>5062050</v>
      </c>
      <c r="J112" s="285"/>
      <c r="K112" s="302"/>
      <c r="L112" s="285"/>
      <c r="M112" s="285"/>
      <c r="N112" s="303"/>
      <c r="O112" s="27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s="218" customFormat="1">
      <c r="A113" s="18"/>
      <c r="B113" s="18"/>
      <c r="C113" s="308"/>
      <c r="D113" s="310"/>
      <c r="E113" s="310"/>
      <c r="F113" s="309" t="s">
        <v>150</v>
      </c>
      <c r="G113" s="309"/>
      <c r="H113" s="332" t="s">
        <v>303</v>
      </c>
      <c r="I113" s="318"/>
      <c r="J113" s="318"/>
      <c r="K113" s="319"/>
      <c r="L113" s="318"/>
      <c r="M113" s="318"/>
      <c r="N113" s="320"/>
      <c r="O113" s="32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s="263" customFormat="1">
      <c r="A114" s="253"/>
      <c r="B114" s="253"/>
      <c r="C114" s="311"/>
      <c r="D114" s="335"/>
      <c r="E114" s="313" t="s">
        <v>148</v>
      </c>
      <c r="F114" s="322"/>
      <c r="G114" s="322"/>
      <c r="H114" s="333" t="s">
        <v>304</v>
      </c>
      <c r="I114" s="324">
        <f>SUM(I115+I118+I119+I120)</f>
        <v>4133317</v>
      </c>
      <c r="J114" s="324"/>
      <c r="K114" s="325"/>
      <c r="L114" s="324"/>
      <c r="M114" s="324"/>
      <c r="N114" s="326"/>
      <c r="O114" s="327">
        <v>4133317</v>
      </c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62"/>
      <c r="AK114" s="262"/>
      <c r="AL114" s="262"/>
      <c r="AM114" s="262"/>
      <c r="AN114" s="262"/>
      <c r="AO114" s="262"/>
    </row>
    <row r="115" spans="1:41" s="218" customFormat="1">
      <c r="A115" s="18"/>
      <c r="B115" s="18"/>
      <c r="C115" s="264"/>
      <c r="D115" s="277"/>
      <c r="E115" s="277"/>
      <c r="F115" s="290" t="s">
        <v>144</v>
      </c>
      <c r="G115" s="290"/>
      <c r="H115" s="305" t="s">
        <v>305</v>
      </c>
      <c r="I115" s="293">
        <f>SUM(I116+I117)</f>
        <v>2356775</v>
      </c>
      <c r="J115" s="293"/>
      <c r="K115" s="304"/>
      <c r="L115" s="293"/>
      <c r="M115" s="285"/>
      <c r="N115" s="303"/>
      <c r="O115" s="27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s="218" customFormat="1">
      <c r="A116" s="18"/>
      <c r="B116" s="18"/>
      <c r="C116" s="264"/>
      <c r="D116" s="277"/>
      <c r="E116" s="277"/>
      <c r="F116" s="290"/>
      <c r="G116" s="290" t="s">
        <v>144</v>
      </c>
      <c r="H116" s="292" t="s">
        <v>306</v>
      </c>
      <c r="I116" s="336">
        <v>1200206</v>
      </c>
      <c r="J116" s="293"/>
      <c r="K116" s="304"/>
      <c r="L116" s="293"/>
      <c r="M116" s="285"/>
      <c r="N116" s="303"/>
      <c r="O116" s="27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s="218" customFormat="1">
      <c r="A117" s="18"/>
      <c r="B117" s="18"/>
      <c r="C117" s="264"/>
      <c r="D117" s="277"/>
      <c r="E117" s="277"/>
      <c r="F117" s="290"/>
      <c r="G117" s="290" t="s">
        <v>145</v>
      </c>
      <c r="H117" s="292" t="s">
        <v>307</v>
      </c>
      <c r="I117" s="336">
        <v>1156569</v>
      </c>
      <c r="J117" s="293"/>
      <c r="K117" s="304"/>
      <c r="L117" s="293"/>
      <c r="M117" s="285"/>
      <c r="N117" s="303"/>
      <c r="O117" s="27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s="218" customFormat="1">
      <c r="A118" s="18"/>
      <c r="B118" s="18"/>
      <c r="C118" s="264"/>
      <c r="D118" s="277"/>
      <c r="E118" s="277"/>
      <c r="F118" s="290" t="s">
        <v>145</v>
      </c>
      <c r="G118" s="290"/>
      <c r="H118" s="337" t="s">
        <v>308</v>
      </c>
      <c r="I118" s="316">
        <v>1776542</v>
      </c>
      <c r="J118" s="293"/>
      <c r="K118" s="304"/>
      <c r="L118" s="293"/>
      <c r="M118" s="293"/>
      <c r="N118" s="296"/>
      <c r="O118" s="297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s="218" customFormat="1">
      <c r="A119" s="18"/>
      <c r="B119" s="18"/>
      <c r="C119" s="264"/>
      <c r="D119" s="277"/>
      <c r="E119" s="277"/>
      <c r="F119" s="290" t="s">
        <v>146</v>
      </c>
      <c r="G119" s="290"/>
      <c r="H119" s="305" t="s">
        <v>309</v>
      </c>
      <c r="I119" s="293"/>
      <c r="J119" s="293"/>
      <c r="K119" s="304"/>
      <c r="L119" s="293"/>
      <c r="M119" s="293"/>
      <c r="N119" s="296"/>
      <c r="O119" s="297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s="218" customFormat="1" ht="15.75" thickBot="1">
      <c r="A120" s="18"/>
      <c r="B120" s="18"/>
      <c r="C120" s="338"/>
      <c r="D120" s="339"/>
      <c r="E120" s="339"/>
      <c r="F120" s="340" t="s">
        <v>147</v>
      </c>
      <c r="G120" s="340"/>
      <c r="H120" s="341" t="s">
        <v>310</v>
      </c>
      <c r="I120" s="342"/>
      <c r="J120" s="342"/>
      <c r="K120" s="343"/>
      <c r="L120" s="342"/>
      <c r="M120" s="342"/>
      <c r="N120" s="344"/>
      <c r="O120" s="34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s="252" customFormat="1" ht="15.75" thickBot="1">
      <c r="A121" s="130"/>
      <c r="B121" s="130"/>
      <c r="C121" s="346"/>
      <c r="D121" s="245" t="s">
        <v>6</v>
      </c>
      <c r="E121" s="245"/>
      <c r="F121" s="245"/>
      <c r="G121" s="245"/>
      <c r="H121" s="248" t="s">
        <v>311</v>
      </c>
      <c r="I121" s="347">
        <f>SUM(I122+I180+I184+I197+I205)</f>
        <v>72358721</v>
      </c>
      <c r="J121" s="348"/>
      <c r="K121" s="349"/>
      <c r="L121" s="348"/>
      <c r="M121" s="348"/>
      <c r="N121" s="249"/>
      <c r="O121" s="350">
        <f>SUM(I121:N121)</f>
        <v>72358721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:41" s="263" customFormat="1">
      <c r="A122" s="253"/>
      <c r="B122" s="253"/>
      <c r="C122" s="351"/>
      <c r="D122" s="255"/>
      <c r="E122" s="256" t="s">
        <v>144</v>
      </c>
      <c r="F122" s="256"/>
      <c r="G122" s="256"/>
      <c r="H122" s="258" t="s">
        <v>191</v>
      </c>
      <c r="I122" s="352">
        <f>SUM(I123+I124+I127+I128+I132+I135+I138+I147+I149+I151+I160+I163+I166+I167+I170+I171+I172+I175+I176+I177+I178+I179)</f>
        <v>58898368</v>
      </c>
      <c r="J122" s="352"/>
      <c r="K122" s="353"/>
      <c r="L122" s="352"/>
      <c r="M122" s="352"/>
      <c r="N122" s="354"/>
      <c r="O122" s="354">
        <v>58898368</v>
      </c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</row>
    <row r="123" spans="1:41" s="218" customFormat="1">
      <c r="A123" s="18"/>
      <c r="B123" s="18"/>
      <c r="C123" s="355"/>
      <c r="D123" s="265"/>
      <c r="E123" s="265"/>
      <c r="F123" s="309" t="s">
        <v>144</v>
      </c>
      <c r="G123" s="309"/>
      <c r="H123" s="332" t="s">
        <v>192</v>
      </c>
      <c r="I123" s="356">
        <v>20917246</v>
      </c>
      <c r="J123" s="356"/>
      <c r="K123" s="357"/>
      <c r="L123" s="356"/>
      <c r="M123" s="356"/>
      <c r="N123" s="358"/>
      <c r="O123" s="358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s="218" customFormat="1">
      <c r="A124" s="18"/>
      <c r="B124" s="18"/>
      <c r="C124" s="355"/>
      <c r="D124" s="265"/>
      <c r="E124" s="265"/>
      <c r="F124" s="312" t="s">
        <v>145</v>
      </c>
      <c r="G124" s="312"/>
      <c r="H124" s="359" t="s">
        <v>193</v>
      </c>
      <c r="I124" s="328">
        <f>SUM(I125+I126)</f>
        <v>569153</v>
      </c>
      <c r="J124" s="328"/>
      <c r="K124" s="329"/>
      <c r="L124" s="328"/>
      <c r="M124" s="328"/>
      <c r="N124" s="330"/>
      <c r="O124" s="330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s="218" customFormat="1">
      <c r="A125" s="18"/>
      <c r="B125" s="18"/>
      <c r="C125" s="355"/>
      <c r="D125" s="265"/>
      <c r="E125" s="265"/>
      <c r="F125" s="265"/>
      <c r="G125" s="265" t="s">
        <v>144</v>
      </c>
      <c r="H125" s="273" t="s">
        <v>312</v>
      </c>
      <c r="I125" s="281"/>
      <c r="J125" s="281"/>
      <c r="K125" s="301"/>
      <c r="L125" s="281"/>
      <c r="M125" s="281"/>
      <c r="N125" s="300"/>
      <c r="O125" s="300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s="218" customFormat="1">
      <c r="A126" s="18"/>
      <c r="B126" s="18"/>
      <c r="C126" s="355"/>
      <c r="D126" s="265"/>
      <c r="E126" s="265"/>
      <c r="F126" s="309"/>
      <c r="G126" s="309" t="s">
        <v>145</v>
      </c>
      <c r="H126" s="332" t="s">
        <v>313</v>
      </c>
      <c r="I126" s="318">
        <v>569153</v>
      </c>
      <c r="J126" s="318"/>
      <c r="K126" s="319"/>
      <c r="L126" s="318"/>
      <c r="M126" s="318"/>
      <c r="N126" s="320"/>
      <c r="O126" s="320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s="218" customFormat="1">
      <c r="A127" s="18"/>
      <c r="B127" s="18"/>
      <c r="C127" s="355"/>
      <c r="D127" s="265"/>
      <c r="E127" s="265"/>
      <c r="F127" s="360" t="s">
        <v>146</v>
      </c>
      <c r="G127" s="360"/>
      <c r="H127" s="361" t="s">
        <v>197</v>
      </c>
      <c r="I127" s="356"/>
      <c r="J127" s="356"/>
      <c r="K127" s="357"/>
      <c r="L127" s="356"/>
      <c r="M127" s="356"/>
      <c r="N127" s="358"/>
      <c r="O127" s="358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s="218" customFormat="1">
      <c r="A128" s="18"/>
      <c r="B128" s="18"/>
      <c r="C128" s="355"/>
      <c r="D128" s="265"/>
      <c r="E128" s="265"/>
      <c r="F128" s="312" t="s">
        <v>147</v>
      </c>
      <c r="G128" s="312"/>
      <c r="H128" s="359" t="s">
        <v>199</v>
      </c>
      <c r="I128" s="328">
        <f>SUM(I129+I130+I131)</f>
        <v>7184230</v>
      </c>
      <c r="J128" s="328"/>
      <c r="K128" s="329"/>
      <c r="L128" s="328"/>
      <c r="M128" s="328"/>
      <c r="N128" s="330"/>
      <c r="O128" s="330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s="218" customFormat="1">
      <c r="A129" s="18"/>
      <c r="B129" s="18"/>
      <c r="C129" s="355"/>
      <c r="D129" s="265"/>
      <c r="E129" s="265"/>
      <c r="F129" s="265"/>
      <c r="G129" s="265" t="s">
        <v>144</v>
      </c>
      <c r="H129" s="273" t="s">
        <v>314</v>
      </c>
      <c r="I129" s="281">
        <v>7184230</v>
      </c>
      <c r="J129" s="281"/>
      <c r="K129" s="301"/>
      <c r="L129" s="281"/>
      <c r="M129" s="281"/>
      <c r="N129" s="300"/>
      <c r="O129" s="300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s="218" customFormat="1">
      <c r="A130" s="18"/>
      <c r="B130" s="18"/>
      <c r="C130" s="355"/>
      <c r="D130" s="265"/>
      <c r="E130" s="265"/>
      <c r="F130" s="265"/>
      <c r="G130" s="265" t="s">
        <v>145</v>
      </c>
      <c r="H130" s="273" t="s">
        <v>315</v>
      </c>
      <c r="I130" s="281"/>
      <c r="J130" s="281"/>
      <c r="K130" s="301"/>
      <c r="L130" s="281"/>
      <c r="M130" s="281"/>
      <c r="N130" s="300"/>
      <c r="O130" s="300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s="218" customFormat="1">
      <c r="A131" s="18"/>
      <c r="B131" s="18"/>
      <c r="C131" s="355"/>
      <c r="D131" s="265"/>
      <c r="E131" s="265"/>
      <c r="F131" s="309"/>
      <c r="G131" s="309" t="s">
        <v>146</v>
      </c>
      <c r="H131" s="332" t="s">
        <v>316</v>
      </c>
      <c r="I131" s="318"/>
      <c r="J131" s="318"/>
      <c r="K131" s="319"/>
      <c r="L131" s="318"/>
      <c r="M131" s="318"/>
      <c r="N131" s="320"/>
      <c r="O131" s="320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s="218" customFormat="1">
      <c r="A132" s="18"/>
      <c r="B132" s="18"/>
      <c r="C132" s="355"/>
      <c r="D132" s="265"/>
      <c r="E132" s="265"/>
      <c r="F132" s="312" t="s">
        <v>150</v>
      </c>
      <c r="G132" s="312"/>
      <c r="H132" s="359" t="s">
        <v>317</v>
      </c>
      <c r="I132" s="328">
        <f>SUM(I133+I134)</f>
        <v>11450502</v>
      </c>
      <c r="J132" s="328"/>
      <c r="K132" s="329"/>
      <c r="L132" s="328"/>
      <c r="M132" s="328"/>
      <c r="N132" s="330"/>
      <c r="O132" s="330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s="218" customFormat="1">
      <c r="A133" s="18"/>
      <c r="B133" s="18"/>
      <c r="C133" s="355"/>
      <c r="D133" s="265"/>
      <c r="E133" s="265"/>
      <c r="F133" s="265"/>
      <c r="G133" s="265" t="s">
        <v>144</v>
      </c>
      <c r="H133" s="273" t="s">
        <v>318</v>
      </c>
      <c r="I133" s="281">
        <v>11450502</v>
      </c>
      <c r="J133" s="281"/>
      <c r="K133" s="301"/>
      <c r="L133" s="281"/>
      <c r="M133" s="281"/>
      <c r="N133" s="300"/>
      <c r="O133" s="300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s="218" customFormat="1">
      <c r="A134" s="18"/>
      <c r="B134" s="18"/>
      <c r="C134" s="355"/>
      <c r="D134" s="265"/>
      <c r="E134" s="265"/>
      <c r="F134" s="309"/>
      <c r="G134" s="309" t="s">
        <v>145</v>
      </c>
      <c r="H134" s="332" t="s">
        <v>207</v>
      </c>
      <c r="I134" s="318"/>
      <c r="J134" s="318"/>
      <c r="K134" s="319"/>
      <c r="L134" s="318"/>
      <c r="M134" s="318"/>
      <c r="N134" s="320"/>
      <c r="O134" s="320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s="218" customFormat="1">
      <c r="A135" s="18"/>
      <c r="B135" s="18"/>
      <c r="C135" s="355"/>
      <c r="D135" s="265"/>
      <c r="E135" s="265"/>
      <c r="F135" s="312" t="s">
        <v>151</v>
      </c>
      <c r="G135" s="312"/>
      <c r="H135" s="359" t="s">
        <v>209</v>
      </c>
      <c r="I135" s="328"/>
      <c r="J135" s="328"/>
      <c r="K135" s="329"/>
      <c r="L135" s="328"/>
      <c r="M135" s="328"/>
      <c r="N135" s="330"/>
      <c r="O135" s="330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s="218" customFormat="1">
      <c r="A136" s="18"/>
      <c r="B136" s="18"/>
      <c r="C136" s="355"/>
      <c r="D136" s="265"/>
      <c r="E136" s="265"/>
      <c r="F136" s="265"/>
      <c r="G136" s="265" t="s">
        <v>144</v>
      </c>
      <c r="H136" s="273" t="s">
        <v>319</v>
      </c>
      <c r="I136" s="281"/>
      <c r="J136" s="281"/>
      <c r="K136" s="301"/>
      <c r="L136" s="281"/>
      <c r="M136" s="281"/>
      <c r="N136" s="300"/>
      <c r="O136" s="3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s="218" customFormat="1">
      <c r="A137" s="18"/>
      <c r="B137" s="18"/>
      <c r="C137" s="355"/>
      <c r="D137" s="265"/>
      <c r="E137" s="265"/>
      <c r="F137" s="309"/>
      <c r="G137" s="309" t="s">
        <v>145</v>
      </c>
      <c r="H137" s="332" t="s">
        <v>211</v>
      </c>
      <c r="I137" s="318"/>
      <c r="J137" s="318"/>
      <c r="K137" s="319"/>
      <c r="L137" s="318"/>
      <c r="M137" s="318"/>
      <c r="N137" s="320"/>
      <c r="O137" s="320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s="218" customFormat="1">
      <c r="A138" s="18"/>
      <c r="B138" s="18"/>
      <c r="C138" s="355"/>
      <c r="D138" s="265"/>
      <c r="E138" s="265"/>
      <c r="F138" s="312" t="s">
        <v>212</v>
      </c>
      <c r="G138" s="312"/>
      <c r="H138" s="359" t="s">
        <v>213</v>
      </c>
      <c r="I138" s="328">
        <f>SUM(I139+I140+I141+I142+I143+I144+I145+I146)</f>
        <v>5198558</v>
      </c>
      <c r="J138" s="328"/>
      <c r="K138" s="329"/>
      <c r="L138" s="328"/>
      <c r="M138" s="328"/>
      <c r="N138" s="330"/>
      <c r="O138" s="330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s="218" customFormat="1">
      <c r="A139" s="18"/>
      <c r="B139" s="18"/>
      <c r="C139" s="355"/>
      <c r="D139" s="265"/>
      <c r="E139" s="265"/>
      <c r="F139" s="265"/>
      <c r="G139" s="265" t="s">
        <v>144</v>
      </c>
      <c r="H139" s="273" t="s">
        <v>214</v>
      </c>
      <c r="I139" s="281"/>
      <c r="J139" s="281"/>
      <c r="K139" s="301"/>
      <c r="L139" s="281"/>
      <c r="M139" s="281"/>
      <c r="N139" s="300"/>
      <c r="O139" s="300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s="218" customFormat="1">
      <c r="A140" s="18"/>
      <c r="B140" s="18"/>
      <c r="C140" s="355"/>
      <c r="D140" s="265"/>
      <c r="E140" s="265"/>
      <c r="F140" s="265"/>
      <c r="G140" s="265" t="s">
        <v>145</v>
      </c>
      <c r="H140" s="273" t="s">
        <v>320</v>
      </c>
      <c r="I140" s="281"/>
      <c r="J140" s="281"/>
      <c r="K140" s="301"/>
      <c r="L140" s="281"/>
      <c r="M140" s="281"/>
      <c r="N140" s="300"/>
      <c r="O140" s="30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s="218" customFormat="1">
      <c r="A141" s="18"/>
      <c r="B141" s="18"/>
      <c r="C141" s="355"/>
      <c r="D141" s="265"/>
      <c r="E141" s="265"/>
      <c r="F141" s="265"/>
      <c r="G141" s="265" t="s">
        <v>146</v>
      </c>
      <c r="H141" s="273" t="s">
        <v>216</v>
      </c>
      <c r="I141" s="281"/>
      <c r="J141" s="281"/>
      <c r="K141" s="301"/>
      <c r="L141" s="281"/>
      <c r="M141" s="281"/>
      <c r="N141" s="300"/>
      <c r="O141" s="300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s="218" customFormat="1">
      <c r="A142" s="18"/>
      <c r="B142" s="18"/>
      <c r="C142" s="355"/>
      <c r="D142" s="265"/>
      <c r="E142" s="265"/>
      <c r="F142" s="265"/>
      <c r="G142" s="265" t="s">
        <v>147</v>
      </c>
      <c r="H142" s="273" t="s">
        <v>321</v>
      </c>
      <c r="I142" s="281"/>
      <c r="J142" s="281"/>
      <c r="K142" s="301"/>
      <c r="L142" s="281"/>
      <c r="M142" s="281"/>
      <c r="N142" s="300"/>
      <c r="O142" s="300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s="218" customFormat="1">
      <c r="A143" s="18"/>
      <c r="B143" s="18"/>
      <c r="C143" s="355"/>
      <c r="D143" s="265"/>
      <c r="E143" s="265"/>
      <c r="F143" s="265"/>
      <c r="G143" s="265" t="s">
        <v>148</v>
      </c>
      <c r="H143" s="273" t="s">
        <v>322</v>
      </c>
      <c r="I143" s="281">
        <v>5198558</v>
      </c>
      <c r="J143" s="281"/>
      <c r="K143" s="301"/>
      <c r="L143" s="281"/>
      <c r="M143" s="281"/>
      <c r="N143" s="300"/>
      <c r="O143" s="300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s="218" customFormat="1">
      <c r="A144" s="18"/>
      <c r="B144" s="18"/>
      <c r="C144" s="355"/>
      <c r="D144" s="265"/>
      <c r="E144" s="265"/>
      <c r="F144" s="265"/>
      <c r="G144" s="265" t="s">
        <v>149</v>
      </c>
      <c r="H144" s="273" t="s">
        <v>219</v>
      </c>
      <c r="I144" s="281"/>
      <c r="J144" s="281"/>
      <c r="K144" s="301"/>
      <c r="L144" s="281"/>
      <c r="M144" s="281"/>
      <c r="N144" s="300"/>
      <c r="O144" s="300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s="218" customFormat="1">
      <c r="A145" s="18"/>
      <c r="B145" s="18"/>
      <c r="C145" s="355"/>
      <c r="D145" s="265"/>
      <c r="E145" s="265"/>
      <c r="F145" s="265"/>
      <c r="G145" s="265" t="s">
        <v>150</v>
      </c>
      <c r="H145" s="273" t="s">
        <v>220</v>
      </c>
      <c r="I145" s="281"/>
      <c r="J145" s="281"/>
      <c r="K145" s="301"/>
      <c r="L145" s="281"/>
      <c r="M145" s="281"/>
      <c r="N145" s="300"/>
      <c r="O145" s="300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s="218" customFormat="1">
      <c r="A146" s="18"/>
      <c r="B146" s="18"/>
      <c r="C146" s="355"/>
      <c r="D146" s="265"/>
      <c r="E146" s="265"/>
      <c r="F146" s="309"/>
      <c r="G146" s="309" t="s">
        <v>1</v>
      </c>
      <c r="H146" s="332" t="s">
        <v>221</v>
      </c>
      <c r="I146" s="318"/>
      <c r="J146" s="318"/>
      <c r="K146" s="319"/>
      <c r="L146" s="318"/>
      <c r="M146" s="318"/>
      <c r="N146" s="320"/>
      <c r="O146" s="320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s="218" customFormat="1">
      <c r="A147" s="18"/>
      <c r="B147" s="18"/>
      <c r="C147" s="355"/>
      <c r="D147" s="265"/>
      <c r="E147" s="265"/>
      <c r="F147" s="312" t="s">
        <v>222</v>
      </c>
      <c r="G147" s="312"/>
      <c r="H147" s="359" t="s">
        <v>223</v>
      </c>
      <c r="I147" s="328"/>
      <c r="J147" s="328"/>
      <c r="K147" s="329"/>
      <c r="L147" s="328"/>
      <c r="M147" s="328"/>
      <c r="N147" s="330"/>
      <c r="O147" s="330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s="218" customFormat="1">
      <c r="A148" s="18"/>
      <c r="B148" s="18"/>
      <c r="C148" s="355"/>
      <c r="D148" s="265"/>
      <c r="E148" s="265"/>
      <c r="F148" s="309"/>
      <c r="G148" s="309" t="s">
        <v>144</v>
      </c>
      <c r="H148" s="332" t="s">
        <v>323</v>
      </c>
      <c r="I148" s="318"/>
      <c r="J148" s="318"/>
      <c r="K148" s="319"/>
      <c r="L148" s="318"/>
      <c r="M148" s="318"/>
      <c r="N148" s="320"/>
      <c r="O148" s="32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s="218" customFormat="1">
      <c r="A149" s="18"/>
      <c r="B149" s="18"/>
      <c r="C149" s="355"/>
      <c r="D149" s="265"/>
      <c r="E149" s="265"/>
      <c r="F149" s="312" t="s">
        <v>225</v>
      </c>
      <c r="G149" s="312"/>
      <c r="H149" s="359" t="s">
        <v>226</v>
      </c>
      <c r="I149" s="328"/>
      <c r="J149" s="328"/>
      <c r="K149" s="329"/>
      <c r="L149" s="328"/>
      <c r="M149" s="328"/>
      <c r="N149" s="330"/>
      <c r="O149" s="330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s="218" customFormat="1">
      <c r="A150" s="18"/>
      <c r="B150" s="18"/>
      <c r="C150" s="355"/>
      <c r="D150" s="265"/>
      <c r="E150" s="265"/>
      <c r="F150" s="309"/>
      <c r="G150" s="309" t="s">
        <v>144</v>
      </c>
      <c r="H150" s="332" t="s">
        <v>324</v>
      </c>
      <c r="I150" s="318"/>
      <c r="J150" s="318"/>
      <c r="K150" s="319"/>
      <c r="L150" s="318"/>
      <c r="M150" s="318"/>
      <c r="N150" s="320"/>
      <c r="O150" s="320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s="218" customFormat="1">
      <c r="A151" s="18"/>
      <c r="B151" s="18"/>
      <c r="C151" s="355"/>
      <c r="D151" s="265"/>
      <c r="E151" s="265"/>
      <c r="F151" s="312" t="s">
        <v>325</v>
      </c>
      <c r="G151" s="312"/>
      <c r="H151" s="359" t="s">
        <v>229</v>
      </c>
      <c r="I151" s="328">
        <f>SUM(I152+I153+I154+I155+I156+I157+I158+I159)</f>
        <v>7277142</v>
      </c>
      <c r="J151" s="328"/>
      <c r="K151" s="329"/>
      <c r="L151" s="328"/>
      <c r="M151" s="328"/>
      <c r="N151" s="330"/>
      <c r="O151" s="33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s="218" customFormat="1">
      <c r="A152" s="18"/>
      <c r="B152" s="18"/>
      <c r="C152" s="355"/>
      <c r="D152" s="265"/>
      <c r="E152" s="265"/>
      <c r="F152" s="265"/>
      <c r="G152" s="265" t="s">
        <v>144</v>
      </c>
      <c r="H152" s="273" t="s">
        <v>326</v>
      </c>
      <c r="I152" s="281">
        <v>4387673</v>
      </c>
      <c r="J152" s="281"/>
      <c r="K152" s="301"/>
      <c r="L152" s="281"/>
      <c r="M152" s="281"/>
      <c r="N152" s="300"/>
      <c r="O152" s="300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s="218" customFormat="1">
      <c r="A153" s="18"/>
      <c r="B153" s="18"/>
      <c r="C153" s="355"/>
      <c r="D153" s="265"/>
      <c r="E153" s="265"/>
      <c r="F153" s="265"/>
      <c r="G153" s="265" t="s">
        <v>145</v>
      </c>
      <c r="H153" s="273" t="s">
        <v>231</v>
      </c>
      <c r="I153" s="281">
        <v>795110</v>
      </c>
      <c r="J153" s="281"/>
      <c r="K153" s="301"/>
      <c r="L153" s="281"/>
      <c r="M153" s="281"/>
      <c r="N153" s="300"/>
      <c r="O153" s="300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s="218" customFormat="1">
      <c r="A154" s="18"/>
      <c r="B154" s="18"/>
      <c r="C154" s="355"/>
      <c r="D154" s="265"/>
      <c r="E154" s="265"/>
      <c r="F154" s="265"/>
      <c r="G154" s="265" t="s">
        <v>146</v>
      </c>
      <c r="H154" s="273" t="s">
        <v>327</v>
      </c>
      <c r="I154" s="281">
        <v>2094359</v>
      </c>
      <c r="J154" s="281"/>
      <c r="K154" s="301"/>
      <c r="L154" s="281"/>
      <c r="M154" s="281"/>
      <c r="N154" s="300"/>
      <c r="O154" s="300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s="218" customFormat="1">
      <c r="A155" s="18"/>
      <c r="B155" s="18"/>
      <c r="C155" s="355"/>
      <c r="D155" s="265"/>
      <c r="E155" s="265"/>
      <c r="F155" s="265"/>
      <c r="G155" s="265" t="s">
        <v>147</v>
      </c>
      <c r="H155" s="273" t="s">
        <v>328</v>
      </c>
      <c r="I155" s="281"/>
      <c r="J155" s="281"/>
      <c r="K155" s="301"/>
      <c r="L155" s="281"/>
      <c r="M155" s="281"/>
      <c r="N155" s="300"/>
      <c r="O155" s="300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s="218" customFormat="1">
      <c r="A156" s="18"/>
      <c r="B156" s="18"/>
      <c r="C156" s="355"/>
      <c r="D156" s="265"/>
      <c r="E156" s="265"/>
      <c r="F156" s="265"/>
      <c r="G156" s="265" t="s">
        <v>148</v>
      </c>
      <c r="H156" s="273" t="s">
        <v>329</v>
      </c>
      <c r="I156" s="281"/>
      <c r="J156" s="281"/>
      <c r="K156" s="301"/>
      <c r="L156" s="281"/>
      <c r="M156" s="281"/>
      <c r="N156" s="300"/>
      <c r="O156" s="300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s="218" customFormat="1">
      <c r="A157" s="18"/>
      <c r="B157" s="18"/>
      <c r="C157" s="355"/>
      <c r="D157" s="265"/>
      <c r="E157" s="265"/>
      <c r="F157" s="265"/>
      <c r="G157" s="265" t="s">
        <v>149</v>
      </c>
      <c r="H157" s="273" t="s">
        <v>235</v>
      </c>
      <c r="I157" s="281"/>
      <c r="J157" s="281"/>
      <c r="K157" s="301"/>
      <c r="L157" s="281"/>
      <c r="M157" s="281"/>
      <c r="N157" s="300"/>
      <c r="O157" s="300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s="218" customFormat="1">
      <c r="A158" s="18"/>
      <c r="B158" s="18"/>
      <c r="C158" s="355"/>
      <c r="D158" s="265"/>
      <c r="E158" s="265"/>
      <c r="F158" s="265"/>
      <c r="G158" s="265" t="s">
        <v>150</v>
      </c>
      <c r="H158" s="273" t="s">
        <v>330</v>
      </c>
      <c r="I158" s="281"/>
      <c r="J158" s="281"/>
      <c r="K158" s="301"/>
      <c r="L158" s="281"/>
      <c r="M158" s="281"/>
      <c r="N158" s="300"/>
      <c r="O158" s="300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s="218" customFormat="1">
      <c r="A159" s="18"/>
      <c r="B159" s="18"/>
      <c r="C159" s="355"/>
      <c r="D159" s="265"/>
      <c r="E159" s="265"/>
      <c r="F159" s="309"/>
      <c r="G159" s="309" t="s">
        <v>1</v>
      </c>
      <c r="H159" s="332" t="s">
        <v>237</v>
      </c>
      <c r="I159" s="318"/>
      <c r="J159" s="318"/>
      <c r="K159" s="319"/>
      <c r="L159" s="318"/>
      <c r="M159" s="318"/>
      <c r="N159" s="320"/>
      <c r="O159" s="32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s="218" customFormat="1">
      <c r="A160" s="18"/>
      <c r="B160" s="18"/>
      <c r="C160" s="355"/>
      <c r="D160" s="265"/>
      <c r="E160" s="265"/>
      <c r="F160" s="312" t="s">
        <v>228</v>
      </c>
      <c r="G160" s="312"/>
      <c r="H160" s="359" t="s">
        <v>331</v>
      </c>
      <c r="I160" s="328">
        <f>SUM(I161:I162)</f>
        <v>6301537</v>
      </c>
      <c r="J160" s="328"/>
      <c r="K160" s="329"/>
      <c r="L160" s="328"/>
      <c r="M160" s="328"/>
      <c r="N160" s="330"/>
      <c r="O160" s="330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s="218" customFormat="1">
      <c r="A161" s="18"/>
      <c r="B161" s="18"/>
      <c r="C161" s="355"/>
      <c r="D161" s="265"/>
      <c r="E161" s="265"/>
      <c r="F161" s="265"/>
      <c r="G161" s="265" t="s">
        <v>144</v>
      </c>
      <c r="H161" s="273" t="s">
        <v>332</v>
      </c>
      <c r="I161" s="281">
        <v>6301537</v>
      </c>
      <c r="J161" s="281"/>
      <c r="K161" s="301"/>
      <c r="L161" s="281"/>
      <c r="M161" s="281"/>
      <c r="N161" s="300"/>
      <c r="O161" s="300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s="218" customFormat="1">
      <c r="A162" s="18"/>
      <c r="B162" s="18"/>
      <c r="C162" s="355"/>
      <c r="D162" s="265"/>
      <c r="E162" s="265"/>
      <c r="F162" s="309"/>
      <c r="G162" s="309" t="s">
        <v>1</v>
      </c>
      <c r="H162" s="332" t="s">
        <v>241</v>
      </c>
      <c r="I162" s="318"/>
      <c r="J162" s="318"/>
      <c r="K162" s="319"/>
      <c r="L162" s="318"/>
      <c r="M162" s="318"/>
      <c r="N162" s="320"/>
      <c r="O162" s="320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s="218" customFormat="1">
      <c r="A163" s="18"/>
      <c r="B163" s="18"/>
      <c r="C163" s="355"/>
      <c r="D163" s="265"/>
      <c r="E163" s="265"/>
      <c r="F163" s="312" t="s">
        <v>333</v>
      </c>
      <c r="G163" s="312"/>
      <c r="H163" s="359" t="s">
        <v>243</v>
      </c>
      <c r="I163" s="328"/>
      <c r="J163" s="328"/>
      <c r="K163" s="329"/>
      <c r="L163" s="328"/>
      <c r="M163" s="328"/>
      <c r="N163" s="330"/>
      <c r="O163" s="330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s="218" customFormat="1">
      <c r="A164" s="18"/>
      <c r="B164" s="18"/>
      <c r="C164" s="355"/>
      <c r="D164" s="265"/>
      <c r="E164" s="265"/>
      <c r="F164" s="265"/>
      <c r="G164" s="265" t="s">
        <v>144</v>
      </c>
      <c r="H164" s="273" t="s">
        <v>245</v>
      </c>
      <c r="I164" s="281"/>
      <c r="J164" s="281"/>
      <c r="K164" s="301"/>
      <c r="L164" s="281"/>
      <c r="M164" s="281"/>
      <c r="N164" s="300"/>
      <c r="O164" s="300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s="218" customFormat="1">
      <c r="A165" s="18"/>
      <c r="B165" s="18"/>
      <c r="C165" s="355"/>
      <c r="D165" s="265"/>
      <c r="E165" s="265"/>
      <c r="F165" s="309"/>
      <c r="G165" s="309" t="s">
        <v>145</v>
      </c>
      <c r="H165" s="332" t="s">
        <v>334</v>
      </c>
      <c r="I165" s="318"/>
      <c r="J165" s="318"/>
      <c r="K165" s="319"/>
      <c r="L165" s="318"/>
      <c r="M165" s="318"/>
      <c r="N165" s="320"/>
      <c r="O165" s="320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s="218" customFormat="1">
      <c r="A166" s="18"/>
      <c r="B166" s="18"/>
      <c r="C166" s="355"/>
      <c r="D166" s="265"/>
      <c r="E166" s="265"/>
      <c r="F166" s="360" t="s">
        <v>252</v>
      </c>
      <c r="G166" s="360"/>
      <c r="H166" s="361" t="s">
        <v>335</v>
      </c>
      <c r="I166" s="356"/>
      <c r="J166" s="356"/>
      <c r="K166" s="357"/>
      <c r="L166" s="356"/>
      <c r="M166" s="356"/>
      <c r="N166" s="358"/>
      <c r="O166" s="358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s="218" customFormat="1">
      <c r="A167" s="18"/>
      <c r="B167" s="18"/>
      <c r="C167" s="355"/>
      <c r="D167" s="265"/>
      <c r="E167" s="265"/>
      <c r="F167" s="312" t="s">
        <v>254</v>
      </c>
      <c r="G167" s="312"/>
      <c r="H167" s="359" t="s">
        <v>257</v>
      </c>
      <c r="I167" s="328"/>
      <c r="J167" s="328"/>
      <c r="K167" s="329"/>
      <c r="L167" s="328"/>
      <c r="M167" s="328"/>
      <c r="N167" s="330"/>
      <c r="O167" s="33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s="218" customFormat="1">
      <c r="A168" s="18"/>
      <c r="B168" s="18"/>
      <c r="C168" s="355"/>
      <c r="D168" s="265"/>
      <c r="E168" s="265"/>
      <c r="F168" s="265"/>
      <c r="G168" s="265" t="s">
        <v>144</v>
      </c>
      <c r="H168" s="273" t="s">
        <v>258</v>
      </c>
      <c r="I168" s="281"/>
      <c r="J168" s="281"/>
      <c r="K168" s="301"/>
      <c r="L168" s="281"/>
      <c r="M168" s="281"/>
      <c r="N168" s="300"/>
      <c r="O168" s="300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s="218" customFormat="1">
      <c r="A169" s="18"/>
      <c r="B169" s="18"/>
      <c r="C169" s="355"/>
      <c r="D169" s="265"/>
      <c r="E169" s="265"/>
      <c r="F169" s="309"/>
      <c r="G169" s="309" t="s">
        <v>145</v>
      </c>
      <c r="H169" s="332" t="s">
        <v>259</v>
      </c>
      <c r="I169" s="318"/>
      <c r="J169" s="318"/>
      <c r="K169" s="319"/>
      <c r="L169" s="318"/>
      <c r="M169" s="318"/>
      <c r="N169" s="320"/>
      <c r="O169" s="320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s="218" customFormat="1">
      <c r="A170" s="18"/>
      <c r="B170" s="18"/>
      <c r="C170" s="355"/>
      <c r="D170" s="265"/>
      <c r="E170" s="265"/>
      <c r="F170" s="360" t="s">
        <v>256</v>
      </c>
      <c r="G170" s="360"/>
      <c r="H170" s="361" t="s">
        <v>336</v>
      </c>
      <c r="I170" s="356"/>
      <c r="J170" s="356"/>
      <c r="K170" s="357"/>
      <c r="L170" s="356"/>
      <c r="M170" s="356"/>
      <c r="N170" s="358"/>
      <c r="O170" s="358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s="218" customFormat="1">
      <c r="A171" s="18"/>
      <c r="B171" s="18"/>
      <c r="C171" s="355"/>
      <c r="D171" s="265"/>
      <c r="E171" s="265"/>
      <c r="F171" s="360" t="s">
        <v>262</v>
      </c>
      <c r="G171" s="360"/>
      <c r="H171" s="361" t="s">
        <v>265</v>
      </c>
      <c r="I171" s="356"/>
      <c r="J171" s="356"/>
      <c r="K171" s="357"/>
      <c r="L171" s="356"/>
      <c r="M171" s="356"/>
      <c r="N171" s="358"/>
      <c r="O171" s="358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s="218" customFormat="1">
      <c r="A172" s="18"/>
      <c r="B172" s="18"/>
      <c r="C172" s="355"/>
      <c r="D172" s="265"/>
      <c r="E172" s="265"/>
      <c r="F172" s="312" t="s">
        <v>264</v>
      </c>
      <c r="G172" s="312"/>
      <c r="H172" s="359" t="s">
        <v>267</v>
      </c>
      <c r="I172" s="328"/>
      <c r="J172" s="328"/>
      <c r="K172" s="329"/>
      <c r="L172" s="328"/>
      <c r="M172" s="328"/>
      <c r="N172" s="330"/>
      <c r="O172" s="330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s="218" customFormat="1">
      <c r="A173" s="18"/>
      <c r="B173" s="18"/>
      <c r="C173" s="355"/>
      <c r="D173" s="265"/>
      <c r="E173" s="265"/>
      <c r="F173" s="265"/>
      <c r="G173" s="265" t="s">
        <v>144</v>
      </c>
      <c r="H173" s="273" t="s">
        <v>268</v>
      </c>
      <c r="I173" s="281"/>
      <c r="J173" s="281"/>
      <c r="K173" s="301"/>
      <c r="L173" s="281"/>
      <c r="M173" s="281"/>
      <c r="N173" s="300"/>
      <c r="O173" s="300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s="218" customFormat="1">
      <c r="A174" s="18"/>
      <c r="B174" s="18"/>
      <c r="C174" s="355"/>
      <c r="D174" s="265"/>
      <c r="E174" s="265"/>
      <c r="F174" s="309"/>
      <c r="G174" s="309" t="s">
        <v>145</v>
      </c>
      <c r="H174" s="332" t="s">
        <v>337</v>
      </c>
      <c r="I174" s="318"/>
      <c r="J174" s="318"/>
      <c r="K174" s="319"/>
      <c r="L174" s="318"/>
      <c r="M174" s="318"/>
      <c r="N174" s="320"/>
      <c r="O174" s="320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s="218" customFormat="1">
      <c r="A175" s="18"/>
      <c r="B175" s="18"/>
      <c r="C175" s="355"/>
      <c r="D175" s="265"/>
      <c r="E175" s="265"/>
      <c r="F175" s="360" t="s">
        <v>266</v>
      </c>
      <c r="G175" s="360"/>
      <c r="H175" s="361" t="s">
        <v>271</v>
      </c>
      <c r="I175" s="356"/>
      <c r="J175" s="356"/>
      <c r="K175" s="357"/>
      <c r="L175" s="356"/>
      <c r="M175" s="356"/>
      <c r="N175" s="358"/>
      <c r="O175" s="358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s="218" customFormat="1">
      <c r="A176" s="18"/>
      <c r="B176" s="18"/>
      <c r="C176" s="355"/>
      <c r="D176" s="265"/>
      <c r="E176" s="265"/>
      <c r="F176" s="360" t="s">
        <v>338</v>
      </c>
      <c r="G176" s="360"/>
      <c r="H176" s="361" t="s">
        <v>273</v>
      </c>
      <c r="I176" s="356"/>
      <c r="J176" s="356"/>
      <c r="K176" s="357"/>
      <c r="L176" s="356"/>
      <c r="M176" s="356"/>
      <c r="N176" s="358"/>
      <c r="O176" s="358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s="218" customFormat="1">
      <c r="A177" s="18"/>
      <c r="B177" s="18"/>
      <c r="C177" s="355"/>
      <c r="D177" s="265"/>
      <c r="E177" s="265"/>
      <c r="F177" s="360" t="s">
        <v>272</v>
      </c>
      <c r="G177" s="360"/>
      <c r="H177" s="361" t="s">
        <v>339</v>
      </c>
      <c r="I177" s="356"/>
      <c r="J177" s="356"/>
      <c r="K177" s="357"/>
      <c r="L177" s="356"/>
      <c r="M177" s="356"/>
      <c r="N177" s="358"/>
      <c r="O177" s="358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s="218" customFormat="1">
      <c r="A178" s="18"/>
      <c r="B178" s="18"/>
      <c r="C178" s="355"/>
      <c r="D178" s="265"/>
      <c r="E178" s="265"/>
      <c r="F178" s="360" t="s">
        <v>340</v>
      </c>
      <c r="G178" s="360"/>
      <c r="H178" s="361" t="s">
        <v>277</v>
      </c>
      <c r="I178" s="356"/>
      <c r="J178" s="356"/>
      <c r="K178" s="357"/>
      <c r="L178" s="356"/>
      <c r="M178" s="356"/>
      <c r="N178" s="358"/>
      <c r="O178" s="358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s="218" customFormat="1">
      <c r="A179" s="18"/>
      <c r="B179" s="18"/>
      <c r="C179" s="362"/>
      <c r="D179" s="309"/>
      <c r="E179" s="309"/>
      <c r="F179" s="360" t="s">
        <v>1</v>
      </c>
      <c r="G179" s="360"/>
      <c r="H179" s="361" t="s">
        <v>279</v>
      </c>
      <c r="I179" s="356"/>
      <c r="J179" s="356"/>
      <c r="K179" s="357"/>
      <c r="L179" s="356"/>
      <c r="M179" s="356"/>
      <c r="N179" s="358"/>
      <c r="O179" s="358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s="263" customFormat="1">
      <c r="A180" s="253"/>
      <c r="B180" s="253"/>
      <c r="C180" s="363"/>
      <c r="D180" s="312"/>
      <c r="E180" s="322" t="s">
        <v>145</v>
      </c>
      <c r="F180" s="322"/>
      <c r="G180" s="322"/>
      <c r="H180" s="333" t="s">
        <v>280</v>
      </c>
      <c r="I180" s="324">
        <f>SUM(I181:I183)</f>
        <v>4226239</v>
      </c>
      <c r="J180" s="324"/>
      <c r="K180" s="325"/>
      <c r="L180" s="324"/>
      <c r="M180" s="324"/>
      <c r="N180" s="326"/>
      <c r="O180" s="326">
        <v>4226239</v>
      </c>
      <c r="P180" s="262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262"/>
      <c r="AM180" s="262"/>
      <c r="AN180" s="262"/>
      <c r="AO180" s="262"/>
    </row>
    <row r="181" spans="1:41" s="218" customFormat="1">
      <c r="A181" s="18"/>
      <c r="B181" s="18"/>
      <c r="C181" s="355"/>
      <c r="D181" s="265"/>
      <c r="E181" s="265"/>
      <c r="F181" s="309" t="s">
        <v>144</v>
      </c>
      <c r="G181" s="309"/>
      <c r="H181" s="332" t="s">
        <v>281</v>
      </c>
      <c r="I181" s="318">
        <v>4177530</v>
      </c>
      <c r="J181" s="318"/>
      <c r="K181" s="319"/>
      <c r="L181" s="318"/>
      <c r="M181" s="318"/>
      <c r="N181" s="320"/>
      <c r="O181" s="320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s="218" customFormat="1">
      <c r="A182" s="18"/>
      <c r="B182" s="18"/>
      <c r="C182" s="355"/>
      <c r="D182" s="265"/>
      <c r="E182" s="265"/>
      <c r="F182" s="360" t="s">
        <v>145</v>
      </c>
      <c r="G182" s="360"/>
      <c r="H182" s="361" t="s">
        <v>282</v>
      </c>
      <c r="I182" s="356">
        <v>48709</v>
      </c>
      <c r="J182" s="356"/>
      <c r="K182" s="357"/>
      <c r="L182" s="356"/>
      <c r="M182" s="356"/>
      <c r="N182" s="358"/>
      <c r="O182" s="358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s="218" customFormat="1">
      <c r="A183" s="18"/>
      <c r="B183" s="18"/>
      <c r="C183" s="362"/>
      <c r="D183" s="309"/>
      <c r="E183" s="309"/>
      <c r="F183" s="360" t="s">
        <v>146</v>
      </c>
      <c r="G183" s="360"/>
      <c r="H183" s="361" t="s">
        <v>341</v>
      </c>
      <c r="I183" s="356"/>
      <c r="J183" s="356"/>
      <c r="K183" s="357"/>
      <c r="L183" s="356"/>
      <c r="M183" s="356"/>
      <c r="N183" s="358"/>
      <c r="O183" s="358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s="263" customFormat="1">
      <c r="A184" s="253"/>
      <c r="B184" s="253"/>
      <c r="C184" s="363"/>
      <c r="D184" s="312"/>
      <c r="E184" s="322" t="s">
        <v>146</v>
      </c>
      <c r="F184" s="322"/>
      <c r="G184" s="322"/>
      <c r="H184" s="333" t="s">
        <v>284</v>
      </c>
      <c r="I184" s="324">
        <f>SUM(I185+I188)</f>
        <v>4379785</v>
      </c>
      <c r="J184" s="324"/>
      <c r="K184" s="325"/>
      <c r="L184" s="324"/>
      <c r="M184" s="324"/>
      <c r="N184" s="326"/>
      <c r="O184" s="326">
        <v>4379785</v>
      </c>
      <c r="P184" s="262"/>
      <c r="Q184" s="262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2"/>
      <c r="AF184" s="262"/>
      <c r="AG184" s="262"/>
      <c r="AH184" s="262"/>
      <c r="AI184" s="262"/>
      <c r="AJ184" s="262"/>
      <c r="AK184" s="262"/>
      <c r="AL184" s="262"/>
      <c r="AM184" s="262"/>
      <c r="AN184" s="262"/>
      <c r="AO184" s="262"/>
    </row>
    <row r="185" spans="1:41" s="218" customFormat="1">
      <c r="A185" s="18"/>
      <c r="B185" s="18"/>
      <c r="C185" s="355"/>
      <c r="D185" s="265"/>
      <c r="E185" s="265"/>
      <c r="F185" s="265" t="s">
        <v>144</v>
      </c>
      <c r="G185" s="265"/>
      <c r="H185" s="273" t="s">
        <v>285</v>
      </c>
      <c r="I185" s="281">
        <f>SUM(I186:I187)</f>
        <v>2627871</v>
      </c>
      <c r="J185" s="281"/>
      <c r="K185" s="301"/>
      <c r="L185" s="281"/>
      <c r="M185" s="281"/>
      <c r="N185" s="300"/>
      <c r="O185" s="3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s="218" customFormat="1">
      <c r="A186" s="18"/>
      <c r="B186" s="18"/>
      <c r="C186" s="355"/>
      <c r="D186" s="265"/>
      <c r="E186" s="265"/>
      <c r="F186" s="265"/>
      <c r="G186" s="265" t="s">
        <v>144</v>
      </c>
      <c r="H186" s="273" t="s">
        <v>286</v>
      </c>
      <c r="I186" s="281">
        <v>2627871</v>
      </c>
      <c r="J186" s="281"/>
      <c r="K186" s="301"/>
      <c r="L186" s="281"/>
      <c r="M186" s="281"/>
      <c r="N186" s="300"/>
      <c r="O186" s="300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s="218" customFormat="1">
      <c r="A187" s="18"/>
      <c r="B187" s="18"/>
      <c r="C187" s="355"/>
      <c r="D187" s="265"/>
      <c r="E187" s="265"/>
      <c r="F187" s="309"/>
      <c r="G187" s="309" t="s">
        <v>145</v>
      </c>
      <c r="H187" s="332" t="s">
        <v>287</v>
      </c>
      <c r="I187" s="318"/>
      <c r="J187" s="318"/>
      <c r="K187" s="319"/>
      <c r="L187" s="318"/>
      <c r="M187" s="318"/>
      <c r="N187" s="320"/>
      <c r="O187" s="320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s="218" customFormat="1">
      <c r="A188" s="18"/>
      <c r="B188" s="18"/>
      <c r="C188" s="355"/>
      <c r="D188" s="265"/>
      <c r="E188" s="265"/>
      <c r="F188" s="312" t="s">
        <v>145</v>
      </c>
      <c r="G188" s="312"/>
      <c r="H188" s="359" t="s">
        <v>288</v>
      </c>
      <c r="I188" s="328">
        <f>SUM(I189:I191)</f>
        <v>1751914</v>
      </c>
      <c r="J188" s="328"/>
      <c r="K188" s="329"/>
      <c r="L188" s="328"/>
      <c r="M188" s="328"/>
      <c r="N188" s="330"/>
      <c r="O188" s="330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s="218" customFormat="1">
      <c r="A189" s="18"/>
      <c r="B189" s="18"/>
      <c r="C189" s="355"/>
      <c r="D189" s="265"/>
      <c r="E189" s="265"/>
      <c r="F189" s="265"/>
      <c r="G189" s="265" t="s">
        <v>144</v>
      </c>
      <c r="H189" s="273" t="s">
        <v>286</v>
      </c>
      <c r="I189" s="281">
        <v>1751914</v>
      </c>
      <c r="J189" s="281"/>
      <c r="K189" s="301"/>
      <c r="L189" s="281"/>
      <c r="M189" s="281"/>
      <c r="N189" s="300"/>
      <c r="O189" s="300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s="218" customFormat="1">
      <c r="A190" s="18"/>
      <c r="B190" s="18"/>
      <c r="C190" s="355"/>
      <c r="D190" s="265"/>
      <c r="E190" s="265"/>
      <c r="F190" s="265"/>
      <c r="G190" s="265" t="s">
        <v>145</v>
      </c>
      <c r="H190" s="273" t="s">
        <v>289</v>
      </c>
      <c r="I190" s="281"/>
      <c r="J190" s="281"/>
      <c r="K190" s="301"/>
      <c r="L190" s="281"/>
      <c r="M190" s="281"/>
      <c r="N190" s="300"/>
      <c r="O190" s="300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s="218" customFormat="1">
      <c r="A191" s="18"/>
      <c r="B191" s="18"/>
      <c r="C191" s="355"/>
      <c r="D191" s="265"/>
      <c r="E191" s="265"/>
      <c r="F191" s="309"/>
      <c r="G191" s="309" t="s">
        <v>146</v>
      </c>
      <c r="H191" s="332" t="s">
        <v>290</v>
      </c>
      <c r="I191" s="318"/>
      <c r="J191" s="318"/>
      <c r="K191" s="319"/>
      <c r="L191" s="318"/>
      <c r="M191" s="318"/>
      <c r="N191" s="320"/>
      <c r="O191" s="320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s="218" customFormat="1">
      <c r="A192" s="18"/>
      <c r="B192" s="18"/>
      <c r="C192" s="355"/>
      <c r="D192" s="265"/>
      <c r="E192" s="265"/>
      <c r="F192" s="312" t="s">
        <v>146</v>
      </c>
      <c r="G192" s="312"/>
      <c r="H192" s="359" t="s">
        <v>291</v>
      </c>
      <c r="I192" s="328"/>
      <c r="J192" s="328"/>
      <c r="K192" s="329"/>
      <c r="L192" s="328"/>
      <c r="M192" s="328"/>
      <c r="N192" s="330"/>
      <c r="O192" s="330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s="218" customFormat="1">
      <c r="A193" s="18"/>
      <c r="B193" s="18"/>
      <c r="C193" s="355"/>
      <c r="D193" s="265"/>
      <c r="E193" s="265"/>
      <c r="F193" s="265"/>
      <c r="G193" s="265" t="s">
        <v>144</v>
      </c>
      <c r="H193" s="273" t="s">
        <v>286</v>
      </c>
      <c r="I193" s="281"/>
      <c r="J193" s="281"/>
      <c r="K193" s="301"/>
      <c r="L193" s="281"/>
      <c r="M193" s="281"/>
      <c r="N193" s="300"/>
      <c r="O193" s="300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s="218" customFormat="1">
      <c r="A194" s="18"/>
      <c r="B194" s="18"/>
      <c r="C194" s="355"/>
      <c r="D194" s="265"/>
      <c r="E194" s="265"/>
      <c r="F194" s="265"/>
      <c r="G194" s="265" t="s">
        <v>145</v>
      </c>
      <c r="H194" s="273" t="s">
        <v>293</v>
      </c>
      <c r="I194" s="281"/>
      <c r="J194" s="281"/>
      <c r="K194" s="301"/>
      <c r="L194" s="281"/>
      <c r="M194" s="281"/>
      <c r="N194" s="300"/>
      <c r="O194" s="300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s="218" customFormat="1">
      <c r="A195" s="18"/>
      <c r="B195" s="18"/>
      <c r="C195" s="355"/>
      <c r="D195" s="265"/>
      <c r="E195" s="265"/>
      <c r="F195" s="265"/>
      <c r="G195" s="265" t="s">
        <v>146</v>
      </c>
      <c r="H195" s="273" t="s">
        <v>294</v>
      </c>
      <c r="I195" s="281"/>
      <c r="J195" s="281"/>
      <c r="K195" s="301"/>
      <c r="L195" s="281"/>
      <c r="M195" s="281"/>
      <c r="N195" s="300"/>
      <c r="O195" s="300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s="218" customFormat="1">
      <c r="A196" s="18"/>
      <c r="B196" s="18"/>
      <c r="C196" s="362"/>
      <c r="D196" s="309"/>
      <c r="E196" s="309"/>
      <c r="F196" s="309"/>
      <c r="G196" s="309" t="s">
        <v>147</v>
      </c>
      <c r="H196" s="332" t="s">
        <v>342</v>
      </c>
      <c r="I196" s="318"/>
      <c r="J196" s="318"/>
      <c r="K196" s="319"/>
      <c r="L196" s="318"/>
      <c r="M196" s="318"/>
      <c r="N196" s="320"/>
      <c r="O196" s="320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s="263" customFormat="1">
      <c r="A197" s="253"/>
      <c r="B197" s="253"/>
      <c r="C197" s="363"/>
      <c r="D197" s="312"/>
      <c r="E197" s="364" t="s">
        <v>147</v>
      </c>
      <c r="F197" s="365"/>
      <c r="G197" s="365"/>
      <c r="H197" s="366" t="s">
        <v>296</v>
      </c>
      <c r="I197" s="356">
        <f>SUM(I198:I204)</f>
        <v>3099600</v>
      </c>
      <c r="J197" s="356"/>
      <c r="K197" s="357"/>
      <c r="L197" s="356"/>
      <c r="M197" s="356"/>
      <c r="N197" s="358"/>
      <c r="O197" s="358">
        <v>3099600</v>
      </c>
      <c r="P197" s="262"/>
      <c r="Q197" s="262"/>
      <c r="R197" s="262"/>
      <c r="S197" s="262"/>
      <c r="T197" s="262"/>
      <c r="U197" s="262"/>
      <c r="V197" s="262"/>
      <c r="W197" s="262"/>
      <c r="X197" s="262"/>
      <c r="Y197" s="262"/>
      <c r="Z197" s="262"/>
      <c r="AA197" s="262"/>
      <c r="AB197" s="262"/>
      <c r="AC197" s="262"/>
      <c r="AD197" s="262"/>
      <c r="AE197" s="262"/>
      <c r="AF197" s="262"/>
      <c r="AG197" s="262"/>
      <c r="AH197" s="262"/>
      <c r="AI197" s="262"/>
      <c r="AJ197" s="262"/>
      <c r="AK197" s="262"/>
      <c r="AL197" s="262"/>
      <c r="AM197" s="262"/>
      <c r="AN197" s="262"/>
      <c r="AO197" s="262"/>
    </row>
    <row r="198" spans="1:41" s="263" customFormat="1">
      <c r="A198" s="253"/>
      <c r="B198" s="253"/>
      <c r="C198" s="355"/>
      <c r="D198" s="265"/>
      <c r="E198" s="367"/>
      <c r="F198" s="360" t="s">
        <v>144</v>
      </c>
      <c r="G198" s="360"/>
      <c r="H198" s="361" t="s">
        <v>343</v>
      </c>
      <c r="I198" s="356"/>
      <c r="J198" s="356"/>
      <c r="K198" s="357"/>
      <c r="L198" s="356"/>
      <c r="M198" s="356"/>
      <c r="N198" s="358"/>
      <c r="O198" s="358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  <c r="AL198" s="262"/>
      <c r="AM198" s="262"/>
      <c r="AN198" s="262"/>
      <c r="AO198" s="262"/>
    </row>
    <row r="199" spans="1:41" s="263" customFormat="1">
      <c r="A199" s="253"/>
      <c r="B199" s="253"/>
      <c r="C199" s="355"/>
      <c r="D199" s="265"/>
      <c r="E199" s="367"/>
      <c r="F199" s="360" t="s">
        <v>145</v>
      </c>
      <c r="G199" s="360"/>
      <c r="H199" s="361" t="s">
        <v>298</v>
      </c>
      <c r="I199" s="356"/>
      <c r="J199" s="356"/>
      <c r="K199" s="357"/>
      <c r="L199" s="356"/>
      <c r="M199" s="356"/>
      <c r="N199" s="358"/>
      <c r="O199" s="358"/>
      <c r="P199" s="262"/>
      <c r="Q199" s="262"/>
      <c r="R199" s="262"/>
      <c r="S199" s="262"/>
      <c r="T199" s="262"/>
      <c r="U199" s="262"/>
      <c r="V199" s="262"/>
      <c r="W199" s="262"/>
      <c r="X199" s="262"/>
      <c r="Y199" s="262"/>
      <c r="Z199" s="262"/>
      <c r="AA199" s="262"/>
      <c r="AB199" s="262"/>
      <c r="AC199" s="262"/>
      <c r="AD199" s="262"/>
      <c r="AE199" s="262"/>
      <c r="AF199" s="262"/>
      <c r="AG199" s="262"/>
      <c r="AH199" s="262"/>
      <c r="AI199" s="262"/>
      <c r="AJ199" s="262"/>
      <c r="AK199" s="262"/>
      <c r="AL199" s="262"/>
      <c r="AM199" s="262"/>
      <c r="AN199" s="262"/>
      <c r="AO199" s="262"/>
    </row>
    <row r="200" spans="1:41" s="263" customFormat="1">
      <c r="A200" s="253"/>
      <c r="B200" s="253"/>
      <c r="C200" s="355"/>
      <c r="D200" s="265"/>
      <c r="E200" s="367"/>
      <c r="F200" s="360" t="s">
        <v>146</v>
      </c>
      <c r="G200" s="360"/>
      <c r="H200" s="361" t="s">
        <v>299</v>
      </c>
      <c r="I200" s="356"/>
      <c r="J200" s="356"/>
      <c r="K200" s="357"/>
      <c r="L200" s="356"/>
      <c r="M200" s="356"/>
      <c r="N200" s="358"/>
      <c r="O200" s="358"/>
      <c r="P200" s="262"/>
      <c r="Q200" s="262"/>
      <c r="R200" s="262"/>
      <c r="S200" s="262"/>
      <c r="T200" s="262"/>
      <c r="U200" s="262"/>
      <c r="V200" s="262"/>
      <c r="W200" s="262"/>
      <c r="X200" s="262"/>
      <c r="Y200" s="262"/>
      <c r="Z200" s="262"/>
      <c r="AA200" s="262"/>
      <c r="AB200" s="262"/>
      <c r="AC200" s="262"/>
      <c r="AD200" s="262"/>
      <c r="AE200" s="262"/>
      <c r="AF200" s="262"/>
      <c r="AG200" s="262"/>
      <c r="AH200" s="262"/>
      <c r="AI200" s="262"/>
      <c r="AJ200" s="262"/>
      <c r="AK200" s="262"/>
      <c r="AL200" s="262"/>
      <c r="AM200" s="262"/>
      <c r="AN200" s="262"/>
      <c r="AO200" s="262"/>
    </row>
    <row r="201" spans="1:41" s="263" customFormat="1">
      <c r="A201" s="253"/>
      <c r="B201" s="253"/>
      <c r="C201" s="355"/>
      <c r="D201" s="265"/>
      <c r="E201" s="367"/>
      <c r="F201" s="360" t="s">
        <v>147</v>
      </c>
      <c r="G201" s="360"/>
      <c r="H201" s="361" t="s">
        <v>300</v>
      </c>
      <c r="I201" s="356"/>
      <c r="J201" s="356"/>
      <c r="K201" s="357"/>
      <c r="L201" s="356"/>
      <c r="M201" s="356"/>
      <c r="N201" s="358"/>
      <c r="O201" s="358"/>
      <c r="P201" s="262"/>
      <c r="Q201" s="262"/>
      <c r="R201" s="262"/>
      <c r="S201" s="262"/>
      <c r="T201" s="262"/>
      <c r="U201" s="262"/>
      <c r="V201" s="262"/>
      <c r="W201" s="262"/>
      <c r="X201" s="262"/>
      <c r="Y201" s="262"/>
      <c r="Z201" s="262"/>
      <c r="AA201" s="262"/>
      <c r="AB201" s="262"/>
      <c r="AC201" s="262"/>
      <c r="AD201" s="262"/>
      <c r="AE201" s="262"/>
      <c r="AF201" s="262"/>
      <c r="AG201" s="262"/>
      <c r="AH201" s="262"/>
      <c r="AI201" s="262"/>
      <c r="AJ201" s="262"/>
      <c r="AK201" s="262"/>
      <c r="AL201" s="262"/>
      <c r="AM201" s="262"/>
      <c r="AN201" s="262"/>
      <c r="AO201" s="262"/>
    </row>
    <row r="202" spans="1:41" s="218" customFormat="1">
      <c r="A202" s="18"/>
      <c r="B202" s="18"/>
      <c r="C202" s="355"/>
      <c r="D202" s="265"/>
      <c r="E202" s="265"/>
      <c r="F202" s="360" t="s">
        <v>148</v>
      </c>
      <c r="G202" s="360"/>
      <c r="H202" s="361" t="s">
        <v>301</v>
      </c>
      <c r="I202" s="356"/>
      <c r="J202" s="356"/>
      <c r="K202" s="357"/>
      <c r="L202" s="356"/>
      <c r="M202" s="356"/>
      <c r="N202" s="358"/>
      <c r="O202" s="358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s="218" customFormat="1">
      <c r="A203" s="18"/>
      <c r="B203" s="18"/>
      <c r="C203" s="355"/>
      <c r="D203" s="265"/>
      <c r="E203" s="265"/>
      <c r="F203" s="309" t="s">
        <v>149</v>
      </c>
      <c r="G203" s="309"/>
      <c r="H203" s="332" t="s">
        <v>302</v>
      </c>
      <c r="I203" s="318">
        <v>3099600</v>
      </c>
      <c r="J203" s="318"/>
      <c r="K203" s="319"/>
      <c r="L203" s="318"/>
      <c r="M203" s="318"/>
      <c r="N203" s="320"/>
      <c r="O203" s="320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s="218" customFormat="1">
      <c r="A204" s="18"/>
      <c r="B204" s="18"/>
      <c r="C204" s="362"/>
      <c r="D204" s="309"/>
      <c r="E204" s="309"/>
      <c r="F204" s="360" t="s">
        <v>150</v>
      </c>
      <c r="G204" s="360"/>
      <c r="H204" s="361" t="s">
        <v>303</v>
      </c>
      <c r="I204" s="356"/>
      <c r="J204" s="356"/>
      <c r="K204" s="357"/>
      <c r="L204" s="356"/>
      <c r="M204" s="356"/>
      <c r="N204" s="358"/>
      <c r="O204" s="358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s="263" customFormat="1">
      <c r="A205" s="253"/>
      <c r="B205" s="253"/>
      <c r="C205" s="363"/>
      <c r="D205" s="312"/>
      <c r="E205" s="364" t="s">
        <v>148</v>
      </c>
      <c r="F205" s="365"/>
      <c r="G205" s="365"/>
      <c r="H205" s="366" t="s">
        <v>304</v>
      </c>
      <c r="I205" s="356">
        <f>SUM(I206+I209+I210+I212)</f>
        <v>1754729</v>
      </c>
      <c r="J205" s="356"/>
      <c r="K205" s="357"/>
      <c r="L205" s="356"/>
      <c r="M205" s="356"/>
      <c r="N205" s="358"/>
      <c r="O205" s="358">
        <v>1754729</v>
      </c>
      <c r="P205" s="262"/>
      <c r="Q205" s="262"/>
      <c r="R205" s="262"/>
      <c r="S205" s="262"/>
      <c r="T205" s="262"/>
      <c r="U205" s="262"/>
      <c r="V205" s="262"/>
      <c r="W205" s="262"/>
      <c r="X205" s="262"/>
      <c r="Y205" s="262"/>
      <c r="Z205" s="262"/>
      <c r="AA205" s="262"/>
      <c r="AB205" s="262"/>
      <c r="AC205" s="262"/>
      <c r="AD205" s="262"/>
      <c r="AE205" s="262"/>
      <c r="AF205" s="262"/>
      <c r="AG205" s="262"/>
      <c r="AH205" s="262"/>
      <c r="AI205" s="262"/>
      <c r="AJ205" s="262"/>
      <c r="AK205" s="262"/>
      <c r="AL205" s="262"/>
      <c r="AM205" s="262"/>
      <c r="AN205" s="262"/>
      <c r="AO205" s="262"/>
    </row>
    <row r="206" spans="1:41" s="218" customFormat="1">
      <c r="A206" s="18"/>
      <c r="B206" s="18"/>
      <c r="C206" s="355"/>
      <c r="D206" s="265"/>
      <c r="E206" s="265"/>
      <c r="F206" s="312" t="s">
        <v>144</v>
      </c>
      <c r="G206" s="312"/>
      <c r="H206" s="359" t="s">
        <v>305</v>
      </c>
      <c r="I206" s="328">
        <f>SUM(I207+I208)</f>
        <v>1113200</v>
      </c>
      <c r="J206" s="328"/>
      <c r="K206" s="329"/>
      <c r="L206" s="328"/>
      <c r="M206" s="328"/>
      <c r="N206" s="330"/>
      <c r="O206" s="330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s="218" customFormat="1">
      <c r="A207" s="18"/>
      <c r="B207" s="18"/>
      <c r="C207" s="355"/>
      <c r="D207" s="265"/>
      <c r="E207" s="265"/>
      <c r="F207" s="265"/>
      <c r="G207" s="265" t="s">
        <v>144</v>
      </c>
      <c r="H207" s="273" t="s">
        <v>344</v>
      </c>
      <c r="I207" s="281">
        <v>770892</v>
      </c>
      <c r="J207" s="281"/>
      <c r="K207" s="301"/>
      <c r="L207" s="281"/>
      <c r="M207" s="281"/>
      <c r="N207" s="300"/>
      <c r="O207" s="300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s="218" customFormat="1">
      <c r="A208" s="18"/>
      <c r="B208" s="18"/>
      <c r="C208" s="355"/>
      <c r="D208" s="265"/>
      <c r="E208" s="265"/>
      <c r="F208" s="309"/>
      <c r="G208" s="309" t="s">
        <v>145</v>
      </c>
      <c r="H208" s="332" t="s">
        <v>345</v>
      </c>
      <c r="I208" s="318">
        <v>342308</v>
      </c>
      <c r="J208" s="318"/>
      <c r="K208" s="319"/>
      <c r="L208" s="318"/>
      <c r="M208" s="318"/>
      <c r="N208" s="320"/>
      <c r="O208" s="320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s="218" customFormat="1">
      <c r="A209" s="18"/>
      <c r="B209" s="33"/>
      <c r="C209" s="355"/>
      <c r="D209" s="265"/>
      <c r="E209" s="265"/>
      <c r="F209" s="360" t="s">
        <v>145</v>
      </c>
      <c r="G209" s="360"/>
      <c r="H209" s="361" t="s">
        <v>308</v>
      </c>
      <c r="I209" s="356">
        <v>641529</v>
      </c>
      <c r="J209" s="356"/>
      <c r="K209" s="357"/>
      <c r="L209" s="356"/>
      <c r="M209" s="356"/>
      <c r="N209" s="358"/>
      <c r="O209" s="358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s="218" customFormat="1">
      <c r="A210" s="18"/>
      <c r="B210" s="18"/>
      <c r="C210" s="355"/>
      <c r="D210" s="265"/>
      <c r="E210" s="265"/>
      <c r="F210" s="312" t="s">
        <v>146</v>
      </c>
      <c r="G210" s="312"/>
      <c r="H210" s="359" t="s">
        <v>309</v>
      </c>
      <c r="I210" s="328"/>
      <c r="J210" s="328"/>
      <c r="K210" s="329"/>
      <c r="L210" s="328"/>
      <c r="M210" s="328"/>
      <c r="N210" s="330"/>
      <c r="O210" s="330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s="218" customFormat="1">
      <c r="A211" s="18"/>
      <c r="B211" s="18"/>
      <c r="C211" s="362"/>
      <c r="D211" s="309"/>
      <c r="E211" s="309"/>
      <c r="F211" s="309"/>
      <c r="G211" s="309" t="s">
        <v>144</v>
      </c>
      <c r="H211" s="332" t="s">
        <v>346</v>
      </c>
      <c r="I211" s="318"/>
      <c r="J211" s="318"/>
      <c r="K211" s="319"/>
      <c r="L211" s="318"/>
      <c r="M211" s="318"/>
      <c r="N211" s="320"/>
      <c r="O211" s="320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s="218" customFormat="1" ht="15.75" thickBot="1">
      <c r="A212" s="18"/>
      <c r="B212" s="18"/>
      <c r="C212" s="363"/>
      <c r="D212" s="312"/>
      <c r="E212" s="312"/>
      <c r="F212" s="312" t="s">
        <v>147</v>
      </c>
      <c r="G212" s="312"/>
      <c r="H212" s="359" t="s">
        <v>310</v>
      </c>
      <c r="I212" s="328"/>
      <c r="J212" s="328"/>
      <c r="K212" s="329"/>
      <c r="L212" s="328"/>
      <c r="M212" s="328"/>
      <c r="N212" s="330"/>
      <c r="O212" s="330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s="252" customFormat="1" ht="15.75" thickBot="1">
      <c r="A213" s="130"/>
      <c r="B213" s="130"/>
      <c r="C213" s="346"/>
      <c r="D213" s="245" t="s">
        <v>142</v>
      </c>
      <c r="E213" s="245"/>
      <c r="F213" s="245"/>
      <c r="G213" s="245"/>
      <c r="H213" s="248" t="s">
        <v>347</v>
      </c>
      <c r="I213" s="347">
        <f>SUM(I214+I215+I216+I217+I222+IC223+I224+I225)</f>
        <v>28770617</v>
      </c>
      <c r="J213" s="348"/>
      <c r="K213" s="349"/>
      <c r="L213" s="348"/>
      <c r="M213" s="348"/>
      <c r="N213" s="251"/>
      <c r="O213" s="241">
        <f>SUM(I213:N213)</f>
        <v>28770617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</row>
    <row r="214" spans="1:41" s="263" customFormat="1">
      <c r="A214" s="253"/>
      <c r="B214" s="253"/>
      <c r="C214" s="368"/>
      <c r="D214" s="369"/>
      <c r="E214" s="370" t="s">
        <v>144</v>
      </c>
      <c r="F214" s="370"/>
      <c r="G214" s="370"/>
      <c r="H214" s="371" t="s">
        <v>348</v>
      </c>
      <c r="I214" s="352">
        <v>19105448</v>
      </c>
      <c r="J214" s="352"/>
      <c r="K214" s="353"/>
      <c r="L214" s="352"/>
      <c r="M214" s="352"/>
      <c r="N214" s="354"/>
      <c r="O214" s="354">
        <v>19105448</v>
      </c>
      <c r="P214" s="262"/>
      <c r="Q214" s="262"/>
      <c r="R214" s="262"/>
      <c r="S214" s="262"/>
      <c r="T214" s="262"/>
      <c r="U214" s="262"/>
      <c r="V214" s="262"/>
      <c r="W214" s="262"/>
      <c r="X214" s="262"/>
      <c r="Y214" s="262"/>
      <c r="Z214" s="262"/>
      <c r="AA214" s="262"/>
      <c r="AB214" s="262"/>
      <c r="AC214" s="262"/>
      <c r="AD214" s="262"/>
      <c r="AE214" s="262"/>
      <c r="AF214" s="262"/>
      <c r="AG214" s="262"/>
      <c r="AH214" s="262"/>
      <c r="AI214" s="262"/>
      <c r="AJ214" s="262"/>
      <c r="AK214" s="262"/>
      <c r="AL214" s="262"/>
      <c r="AM214" s="262"/>
      <c r="AN214" s="262"/>
      <c r="AO214" s="262"/>
    </row>
    <row r="215" spans="1:41" s="263" customFormat="1">
      <c r="A215" s="253"/>
      <c r="B215" s="253"/>
      <c r="C215" s="362"/>
      <c r="D215" s="309"/>
      <c r="E215" s="372" t="s">
        <v>145</v>
      </c>
      <c r="F215" s="372"/>
      <c r="G215" s="372"/>
      <c r="H215" s="373" t="s">
        <v>349</v>
      </c>
      <c r="I215" s="318"/>
      <c r="J215" s="318"/>
      <c r="K215" s="319"/>
      <c r="L215" s="318"/>
      <c r="M215" s="318"/>
      <c r="N215" s="320"/>
      <c r="O215" s="320"/>
      <c r="P215" s="262"/>
      <c r="Q215" s="262"/>
      <c r="R215" s="262"/>
      <c r="S215" s="262"/>
      <c r="T215" s="262"/>
      <c r="U215" s="262"/>
      <c r="V215" s="262"/>
      <c r="W215" s="262"/>
      <c r="X215" s="262"/>
      <c r="Y215" s="262"/>
      <c r="Z215" s="262"/>
      <c r="AA215" s="262"/>
      <c r="AB215" s="262"/>
      <c r="AC215" s="262"/>
      <c r="AD215" s="262"/>
      <c r="AE215" s="262"/>
      <c r="AF215" s="262"/>
      <c r="AG215" s="262"/>
      <c r="AH215" s="262"/>
      <c r="AI215" s="262"/>
      <c r="AJ215" s="262"/>
      <c r="AK215" s="262"/>
      <c r="AL215" s="262"/>
      <c r="AM215" s="262"/>
      <c r="AN215" s="262"/>
      <c r="AO215" s="262"/>
    </row>
    <row r="216" spans="1:41" s="263" customFormat="1">
      <c r="A216" s="253"/>
      <c r="B216" s="253"/>
      <c r="C216" s="362"/>
      <c r="D216" s="309"/>
      <c r="E216" s="372" t="s">
        <v>146</v>
      </c>
      <c r="F216" s="372"/>
      <c r="G216" s="372"/>
      <c r="H216" s="373" t="s">
        <v>350</v>
      </c>
      <c r="I216" s="318"/>
      <c r="J216" s="318"/>
      <c r="K216" s="319"/>
      <c r="L216" s="318"/>
      <c r="M216" s="318"/>
      <c r="N216" s="320"/>
      <c r="O216" s="320"/>
      <c r="P216" s="262"/>
      <c r="Q216" s="262"/>
      <c r="R216" s="262"/>
      <c r="S216" s="262"/>
      <c r="T216" s="262"/>
      <c r="U216" s="262"/>
      <c r="V216" s="262"/>
      <c r="W216" s="262"/>
      <c r="X216" s="262"/>
      <c r="Y216" s="262"/>
      <c r="Z216" s="262"/>
      <c r="AA216" s="262"/>
      <c r="AB216" s="262"/>
      <c r="AC216" s="262"/>
      <c r="AD216" s="262"/>
      <c r="AE216" s="262"/>
      <c r="AF216" s="262"/>
      <c r="AG216" s="262"/>
      <c r="AH216" s="262"/>
      <c r="AI216" s="262"/>
      <c r="AJ216" s="262"/>
      <c r="AK216" s="262"/>
      <c r="AL216" s="262"/>
      <c r="AM216" s="262"/>
      <c r="AN216" s="262"/>
      <c r="AO216" s="262"/>
    </row>
    <row r="217" spans="1:41" s="263" customFormat="1">
      <c r="A217" s="253"/>
      <c r="B217" s="253"/>
      <c r="C217" s="374"/>
      <c r="D217" s="360"/>
      <c r="E217" s="365" t="s">
        <v>147</v>
      </c>
      <c r="F217" s="365"/>
      <c r="G217" s="365"/>
      <c r="H217" s="366" t="s">
        <v>351</v>
      </c>
      <c r="I217" s="356">
        <f>SUM(I218:I221)</f>
        <v>7165169</v>
      </c>
      <c r="J217" s="356"/>
      <c r="K217" s="357"/>
      <c r="L217" s="356"/>
      <c r="M217" s="356"/>
      <c r="N217" s="358"/>
      <c r="O217" s="358">
        <v>7165169</v>
      </c>
      <c r="P217" s="262"/>
      <c r="Q217" s="262"/>
      <c r="R217" s="262"/>
      <c r="S217" s="262"/>
      <c r="T217" s="262"/>
      <c r="U217" s="262"/>
      <c r="V217" s="262"/>
      <c r="W217" s="262"/>
      <c r="X217" s="262"/>
      <c r="Y217" s="262"/>
      <c r="Z217" s="262"/>
      <c r="AA217" s="262"/>
      <c r="AB217" s="262"/>
      <c r="AC217" s="262"/>
      <c r="AD217" s="262"/>
      <c r="AE217" s="262"/>
      <c r="AF217" s="262"/>
      <c r="AG217" s="262"/>
      <c r="AH217" s="262"/>
      <c r="AI217" s="262"/>
      <c r="AJ217" s="262"/>
      <c r="AK217" s="262"/>
      <c r="AL217" s="262"/>
      <c r="AM217" s="262"/>
      <c r="AN217" s="262"/>
      <c r="AO217" s="262"/>
    </row>
    <row r="218" spans="1:41" s="263" customFormat="1">
      <c r="A218" s="253"/>
      <c r="B218" s="253"/>
      <c r="C218" s="362"/>
      <c r="D218" s="309"/>
      <c r="E218" s="372"/>
      <c r="F218" s="375" t="s">
        <v>144</v>
      </c>
      <c r="G218" s="375"/>
      <c r="H218" s="376" t="s">
        <v>352</v>
      </c>
      <c r="I218" s="318">
        <v>7031569</v>
      </c>
      <c r="J218" s="318"/>
      <c r="K218" s="319"/>
      <c r="L218" s="318"/>
      <c r="M218" s="318"/>
      <c r="N218" s="320"/>
      <c r="O218" s="320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  <c r="AC218" s="262"/>
      <c r="AD218" s="262"/>
      <c r="AE218" s="262"/>
      <c r="AF218" s="262"/>
      <c r="AG218" s="262"/>
      <c r="AH218" s="262"/>
      <c r="AI218" s="262"/>
      <c r="AJ218" s="262"/>
      <c r="AK218" s="262"/>
      <c r="AL218" s="262"/>
      <c r="AM218" s="262"/>
      <c r="AN218" s="262"/>
      <c r="AO218" s="262"/>
    </row>
    <row r="219" spans="1:41" s="263" customFormat="1">
      <c r="A219" s="253"/>
      <c r="B219" s="253"/>
      <c r="C219" s="362"/>
      <c r="D219" s="309"/>
      <c r="E219" s="372"/>
      <c r="F219" s="375" t="s">
        <v>145</v>
      </c>
      <c r="G219" s="375"/>
      <c r="H219" s="376" t="s">
        <v>280</v>
      </c>
      <c r="I219" s="318">
        <v>133600</v>
      </c>
      <c r="J219" s="318"/>
      <c r="K219" s="319"/>
      <c r="L219" s="318"/>
      <c r="M219" s="318"/>
      <c r="N219" s="320"/>
      <c r="O219" s="320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262"/>
      <c r="AA219" s="262"/>
      <c r="AB219" s="262"/>
      <c r="AC219" s="262"/>
      <c r="AD219" s="262"/>
      <c r="AE219" s="262"/>
      <c r="AF219" s="262"/>
      <c r="AG219" s="262"/>
      <c r="AH219" s="262"/>
      <c r="AI219" s="262"/>
      <c r="AJ219" s="262"/>
      <c r="AK219" s="262"/>
      <c r="AL219" s="262"/>
      <c r="AM219" s="262"/>
      <c r="AN219" s="262"/>
      <c r="AO219" s="262"/>
    </row>
    <row r="220" spans="1:41" s="263" customFormat="1">
      <c r="A220" s="253"/>
      <c r="B220" s="253"/>
      <c r="C220" s="362"/>
      <c r="D220" s="309"/>
      <c r="E220" s="372"/>
      <c r="F220" s="375" t="s">
        <v>146</v>
      </c>
      <c r="G220" s="375"/>
      <c r="H220" s="376" t="s">
        <v>296</v>
      </c>
      <c r="I220" s="318"/>
      <c r="J220" s="318"/>
      <c r="K220" s="319"/>
      <c r="L220" s="318"/>
      <c r="M220" s="318"/>
      <c r="N220" s="320"/>
      <c r="O220" s="320"/>
      <c r="P220" s="262"/>
      <c r="Q220" s="262"/>
      <c r="R220" s="262"/>
      <c r="S220" s="262"/>
      <c r="T220" s="262"/>
      <c r="U220" s="262"/>
      <c r="V220" s="262"/>
      <c r="W220" s="262"/>
      <c r="X220" s="262"/>
      <c r="Y220" s="262"/>
      <c r="Z220" s="262"/>
      <c r="AA220" s="262"/>
      <c r="AB220" s="262"/>
      <c r="AC220" s="262"/>
      <c r="AD220" s="262"/>
      <c r="AE220" s="262"/>
      <c r="AF220" s="262"/>
      <c r="AG220" s="262"/>
      <c r="AH220" s="262"/>
      <c r="AI220" s="262"/>
      <c r="AJ220" s="262"/>
      <c r="AK220" s="262"/>
      <c r="AL220" s="262"/>
      <c r="AM220" s="262"/>
      <c r="AN220" s="262"/>
      <c r="AO220" s="262"/>
    </row>
    <row r="221" spans="1:41" s="263" customFormat="1">
      <c r="A221" s="253"/>
      <c r="B221" s="253"/>
      <c r="C221" s="362"/>
      <c r="D221" s="309"/>
      <c r="E221" s="372"/>
      <c r="F221" s="375" t="s">
        <v>147</v>
      </c>
      <c r="G221" s="375"/>
      <c r="H221" s="376" t="s">
        <v>304</v>
      </c>
      <c r="I221" s="318"/>
      <c r="J221" s="318"/>
      <c r="K221" s="319"/>
      <c r="L221" s="318"/>
      <c r="M221" s="318"/>
      <c r="N221" s="320"/>
      <c r="O221" s="320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  <c r="AC221" s="262"/>
      <c r="AD221" s="262"/>
      <c r="AE221" s="262"/>
      <c r="AF221" s="262"/>
      <c r="AG221" s="262"/>
      <c r="AH221" s="262"/>
      <c r="AI221" s="262"/>
      <c r="AJ221" s="262"/>
      <c r="AK221" s="262"/>
      <c r="AL221" s="262"/>
      <c r="AM221" s="262"/>
      <c r="AN221" s="262"/>
      <c r="AO221" s="262"/>
    </row>
    <row r="222" spans="1:41" s="263" customFormat="1">
      <c r="A222" s="253"/>
      <c r="B222" s="253"/>
      <c r="C222" s="362"/>
      <c r="D222" s="309"/>
      <c r="E222" s="372" t="s">
        <v>148</v>
      </c>
      <c r="F222" s="372"/>
      <c r="G222" s="372"/>
      <c r="H222" s="373" t="s">
        <v>353</v>
      </c>
      <c r="I222" s="318">
        <v>2500000</v>
      </c>
      <c r="J222" s="318"/>
      <c r="K222" s="319"/>
      <c r="L222" s="318"/>
      <c r="M222" s="318"/>
      <c r="N222" s="320"/>
      <c r="O222" s="320">
        <v>4500000</v>
      </c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  <c r="AC222" s="262"/>
      <c r="AD222" s="262"/>
      <c r="AE222" s="262"/>
      <c r="AF222" s="262"/>
      <c r="AG222" s="262"/>
      <c r="AH222" s="262"/>
      <c r="AI222" s="262"/>
      <c r="AJ222" s="262"/>
      <c r="AK222" s="262"/>
      <c r="AL222" s="262"/>
      <c r="AM222" s="262"/>
      <c r="AN222" s="262"/>
      <c r="AO222" s="262"/>
    </row>
    <row r="223" spans="1:41" s="263" customFormat="1">
      <c r="A223" s="253"/>
      <c r="B223" s="253"/>
      <c r="C223" s="362"/>
      <c r="D223" s="309"/>
      <c r="E223" s="372" t="s">
        <v>149</v>
      </c>
      <c r="F223" s="372"/>
      <c r="G223" s="372"/>
      <c r="H223" s="373" t="s">
        <v>354</v>
      </c>
      <c r="I223" s="318"/>
      <c r="J223" s="318"/>
      <c r="K223" s="319"/>
      <c r="L223" s="318"/>
      <c r="M223" s="318"/>
      <c r="N223" s="320"/>
      <c r="O223" s="320"/>
      <c r="P223" s="262"/>
      <c r="Q223" s="262"/>
      <c r="R223" s="262"/>
      <c r="S223" s="262"/>
      <c r="T223" s="262"/>
      <c r="U223" s="262"/>
      <c r="V223" s="262"/>
      <c r="W223" s="262"/>
      <c r="X223" s="262"/>
      <c r="Y223" s="262"/>
      <c r="Z223" s="262"/>
      <c r="AA223" s="262"/>
      <c r="AB223" s="262"/>
      <c r="AC223" s="262"/>
      <c r="AD223" s="262"/>
      <c r="AE223" s="262"/>
      <c r="AF223" s="262"/>
      <c r="AG223" s="262"/>
      <c r="AH223" s="262"/>
      <c r="AI223" s="262"/>
      <c r="AJ223" s="262"/>
      <c r="AK223" s="262"/>
      <c r="AL223" s="262"/>
      <c r="AM223" s="262"/>
      <c r="AN223" s="262"/>
      <c r="AO223" s="262"/>
    </row>
    <row r="224" spans="1:41" s="263" customFormat="1">
      <c r="A224" s="253"/>
      <c r="B224" s="253"/>
      <c r="C224" s="362"/>
      <c r="D224" s="309"/>
      <c r="E224" s="372" t="s">
        <v>150</v>
      </c>
      <c r="F224" s="372"/>
      <c r="G224" s="372"/>
      <c r="H224" s="373" t="s">
        <v>355</v>
      </c>
      <c r="I224" s="318"/>
      <c r="J224" s="318"/>
      <c r="K224" s="319"/>
      <c r="L224" s="318"/>
      <c r="M224" s="318"/>
      <c r="N224" s="320"/>
      <c r="O224" s="320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  <c r="AC224" s="262"/>
      <c r="AD224" s="262"/>
      <c r="AE224" s="262"/>
      <c r="AF224" s="262"/>
      <c r="AG224" s="262"/>
      <c r="AH224" s="262"/>
      <c r="AI224" s="262"/>
      <c r="AJ224" s="262"/>
      <c r="AK224" s="262"/>
      <c r="AL224" s="262"/>
      <c r="AM224" s="262"/>
      <c r="AN224" s="262"/>
      <c r="AO224" s="262"/>
    </row>
    <row r="225" spans="1:41" s="263" customFormat="1">
      <c r="A225" s="253"/>
      <c r="B225" s="253"/>
      <c r="C225" s="363"/>
      <c r="D225" s="312"/>
      <c r="E225" s="322" t="s">
        <v>1</v>
      </c>
      <c r="F225" s="365"/>
      <c r="G225" s="365"/>
      <c r="H225" s="366" t="s">
        <v>5</v>
      </c>
      <c r="I225" s="356"/>
      <c r="J225" s="356"/>
      <c r="K225" s="357"/>
      <c r="L225" s="356"/>
      <c r="M225" s="356"/>
      <c r="N225" s="358"/>
      <c r="O225" s="358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  <c r="AD225" s="262"/>
      <c r="AE225" s="262"/>
      <c r="AF225" s="262"/>
      <c r="AG225" s="262"/>
      <c r="AH225" s="262"/>
      <c r="AI225" s="262"/>
      <c r="AJ225" s="262"/>
      <c r="AK225" s="262"/>
      <c r="AL225" s="262"/>
      <c r="AM225" s="262"/>
      <c r="AN225" s="262"/>
      <c r="AO225" s="262"/>
    </row>
    <row r="226" spans="1:41" s="218" customFormat="1">
      <c r="A226" s="18"/>
      <c r="B226" s="18"/>
      <c r="C226" s="355"/>
      <c r="D226" s="265"/>
      <c r="E226" s="265"/>
      <c r="F226" s="312"/>
      <c r="G226" s="312" t="s">
        <v>144</v>
      </c>
      <c r="H226" s="359" t="s">
        <v>356</v>
      </c>
      <c r="I226" s="328"/>
      <c r="J226" s="328"/>
      <c r="K226" s="329"/>
      <c r="L226" s="328"/>
      <c r="M226" s="328"/>
      <c r="N226" s="330"/>
      <c r="O226" s="330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s="218" customFormat="1" ht="15.75" thickBot="1">
      <c r="A227" s="18"/>
      <c r="B227" s="18"/>
      <c r="C227" s="355"/>
      <c r="D227" s="265"/>
      <c r="E227" s="265"/>
      <c r="F227" s="265"/>
      <c r="G227" s="265" t="s">
        <v>1</v>
      </c>
      <c r="H227" s="273" t="s">
        <v>5</v>
      </c>
      <c r="I227" s="281"/>
      <c r="J227" s="281"/>
      <c r="K227" s="301"/>
      <c r="L227" s="281"/>
      <c r="M227" s="281"/>
      <c r="N227" s="300"/>
      <c r="O227" s="30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s="252" customFormat="1" ht="15.75" thickBot="1">
      <c r="A228" s="130"/>
      <c r="B228" s="130"/>
      <c r="C228" s="346"/>
      <c r="D228" s="245" t="s">
        <v>16</v>
      </c>
      <c r="E228" s="245"/>
      <c r="F228" s="245"/>
      <c r="G228" s="245"/>
      <c r="H228" s="248" t="s">
        <v>357</v>
      </c>
      <c r="I228" s="347">
        <f>SUM(I229+I231+I235)</f>
        <v>40629300</v>
      </c>
      <c r="J228" s="347">
        <f>SUM(J235)</f>
        <v>46170000</v>
      </c>
      <c r="K228" s="377">
        <f>SUM(K235)</f>
        <v>0</v>
      </c>
      <c r="L228" s="347">
        <f>SUM(L235)</f>
        <v>5780000</v>
      </c>
      <c r="M228" s="347">
        <f>SUM(M235)</f>
        <v>1000000</v>
      </c>
      <c r="N228" s="241">
        <f>SUM(N235)</f>
        <v>0</v>
      </c>
      <c r="O228" s="241">
        <f>SUM(I228:N228)</f>
        <v>93579300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</row>
    <row r="229" spans="1:41" s="252" customFormat="1">
      <c r="A229" s="130"/>
      <c r="B229" s="130"/>
      <c r="C229" s="355"/>
      <c r="D229" s="367"/>
      <c r="E229" s="367" t="s">
        <v>144</v>
      </c>
      <c r="F229" s="367"/>
      <c r="G229" s="367"/>
      <c r="H229" s="378" t="s">
        <v>358</v>
      </c>
      <c r="I229" s="281"/>
      <c r="J229" s="281"/>
      <c r="K229" s="301"/>
      <c r="L229" s="281"/>
      <c r="M229" s="281"/>
      <c r="N229" s="300"/>
      <c r="O229" s="300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</row>
    <row r="230" spans="1:41" s="252" customFormat="1">
      <c r="A230" s="130"/>
      <c r="B230" s="130"/>
      <c r="C230" s="379"/>
      <c r="D230" s="380"/>
      <c r="E230" s="380"/>
      <c r="F230" s="267" t="s">
        <v>144</v>
      </c>
      <c r="G230" s="267"/>
      <c r="H230" s="269" t="s">
        <v>359</v>
      </c>
      <c r="I230" s="285"/>
      <c r="J230" s="285"/>
      <c r="K230" s="302"/>
      <c r="L230" s="285"/>
      <c r="M230" s="285"/>
      <c r="N230" s="303"/>
      <c r="O230" s="303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</row>
    <row r="231" spans="1:41" s="263" customFormat="1">
      <c r="A231" s="253"/>
      <c r="B231" s="253"/>
      <c r="C231" s="381"/>
      <c r="D231" s="290"/>
      <c r="E231" s="314" t="s">
        <v>146</v>
      </c>
      <c r="F231" s="314"/>
      <c r="G231" s="314"/>
      <c r="H231" s="382" t="s">
        <v>360</v>
      </c>
      <c r="I231" s="285">
        <f>SUM(I232:I234)</f>
        <v>40629300</v>
      </c>
      <c r="J231" s="285"/>
      <c r="K231" s="302"/>
      <c r="L231" s="285"/>
      <c r="M231" s="285"/>
      <c r="N231" s="303"/>
      <c r="O231" s="303">
        <v>40629300</v>
      </c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262"/>
      <c r="AB231" s="262"/>
      <c r="AC231" s="262"/>
      <c r="AD231" s="262"/>
      <c r="AE231" s="262"/>
      <c r="AF231" s="262"/>
      <c r="AG231" s="262"/>
      <c r="AH231" s="262"/>
      <c r="AI231" s="262"/>
      <c r="AJ231" s="262"/>
      <c r="AK231" s="262"/>
      <c r="AL231" s="262"/>
      <c r="AM231" s="262"/>
      <c r="AN231" s="262"/>
      <c r="AO231" s="262"/>
    </row>
    <row r="232" spans="1:41" s="263" customFormat="1">
      <c r="A232" s="253"/>
      <c r="B232" s="253"/>
      <c r="C232" s="355"/>
      <c r="D232" s="265"/>
      <c r="E232" s="367"/>
      <c r="F232" s="383" t="s">
        <v>144</v>
      </c>
      <c r="G232" s="383"/>
      <c r="H232" s="384" t="s">
        <v>361</v>
      </c>
      <c r="I232" s="281">
        <v>40629300</v>
      </c>
      <c r="J232" s="281"/>
      <c r="K232" s="301"/>
      <c r="L232" s="281"/>
      <c r="M232" s="281"/>
      <c r="N232" s="300"/>
      <c r="O232" s="300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262"/>
      <c r="AB232" s="262"/>
      <c r="AC232" s="262"/>
      <c r="AD232" s="262"/>
      <c r="AE232" s="262"/>
      <c r="AF232" s="262"/>
      <c r="AG232" s="262"/>
      <c r="AH232" s="262"/>
      <c r="AI232" s="262"/>
      <c r="AJ232" s="262"/>
      <c r="AK232" s="262"/>
      <c r="AL232" s="262"/>
      <c r="AM232" s="262"/>
      <c r="AN232" s="262"/>
      <c r="AO232" s="262"/>
    </row>
    <row r="233" spans="1:41" s="263" customFormat="1">
      <c r="A233" s="253"/>
      <c r="B233" s="253"/>
      <c r="C233" s="355"/>
      <c r="D233" s="265"/>
      <c r="E233" s="367"/>
      <c r="F233" s="383" t="s">
        <v>145</v>
      </c>
      <c r="G233" s="383"/>
      <c r="H233" s="384" t="s">
        <v>362</v>
      </c>
      <c r="I233" s="281"/>
      <c r="J233" s="281"/>
      <c r="K233" s="301"/>
      <c r="L233" s="281"/>
      <c r="M233" s="281"/>
      <c r="N233" s="300"/>
      <c r="O233" s="300"/>
      <c r="P233" s="262"/>
      <c r="Q233" s="262"/>
      <c r="R233" s="262"/>
      <c r="S233" s="262"/>
      <c r="T233" s="262"/>
      <c r="U233" s="262"/>
      <c r="V233" s="262"/>
      <c r="W233" s="262"/>
      <c r="X233" s="262"/>
      <c r="Y233" s="262"/>
      <c r="Z233" s="262"/>
      <c r="AA233" s="262"/>
      <c r="AB233" s="262"/>
      <c r="AC233" s="262"/>
      <c r="AD233" s="262"/>
      <c r="AE233" s="262"/>
      <c r="AF233" s="262"/>
      <c r="AG233" s="262"/>
      <c r="AH233" s="262"/>
      <c r="AI233" s="262"/>
      <c r="AJ233" s="262"/>
      <c r="AK233" s="262"/>
      <c r="AL233" s="262"/>
      <c r="AM233" s="262"/>
      <c r="AN233" s="262"/>
      <c r="AO233" s="262"/>
    </row>
    <row r="234" spans="1:41" s="263" customFormat="1">
      <c r="A234" s="253"/>
      <c r="B234" s="253"/>
      <c r="C234" s="355"/>
      <c r="D234" s="265"/>
      <c r="E234" s="367"/>
      <c r="F234" s="383" t="s">
        <v>146</v>
      </c>
      <c r="G234" s="383"/>
      <c r="H234" s="384" t="s">
        <v>363</v>
      </c>
      <c r="I234" s="281"/>
      <c r="J234" s="281"/>
      <c r="K234" s="301"/>
      <c r="L234" s="281"/>
      <c r="M234" s="281"/>
      <c r="N234" s="300"/>
      <c r="O234" s="300"/>
      <c r="P234" s="262"/>
      <c r="Q234" s="262"/>
      <c r="R234" s="262"/>
      <c r="S234" s="262"/>
      <c r="T234" s="262"/>
      <c r="U234" s="262"/>
      <c r="V234" s="262"/>
      <c r="W234" s="262"/>
      <c r="X234" s="262"/>
      <c r="Y234" s="262"/>
      <c r="Z234" s="262"/>
      <c r="AA234" s="262"/>
      <c r="AB234" s="262"/>
      <c r="AC234" s="262"/>
      <c r="AD234" s="262"/>
      <c r="AE234" s="262"/>
      <c r="AF234" s="262"/>
      <c r="AG234" s="262"/>
      <c r="AH234" s="262"/>
      <c r="AI234" s="262"/>
      <c r="AJ234" s="262"/>
      <c r="AK234" s="262"/>
      <c r="AL234" s="262"/>
      <c r="AM234" s="262"/>
      <c r="AN234" s="262"/>
      <c r="AO234" s="262"/>
    </row>
    <row r="235" spans="1:41" s="263" customFormat="1" ht="15.75" thickBot="1">
      <c r="A235" s="253"/>
      <c r="B235" s="253"/>
      <c r="C235" s="385"/>
      <c r="D235" s="340"/>
      <c r="E235" s="386" t="s">
        <v>147</v>
      </c>
      <c r="F235" s="386"/>
      <c r="G235" s="386"/>
      <c r="H235" s="387" t="s">
        <v>364</v>
      </c>
      <c r="I235" s="342"/>
      <c r="J235" s="342">
        <v>46170000</v>
      </c>
      <c r="K235" s="342"/>
      <c r="L235" s="342">
        <v>5780000</v>
      </c>
      <c r="M235" s="342">
        <v>1000000</v>
      </c>
      <c r="N235" s="344"/>
      <c r="O235" s="344">
        <f>SUM(I235+J235+K235+L235+M235+N235)</f>
        <v>52950000</v>
      </c>
      <c r="P235" s="262"/>
      <c r="Q235" s="262"/>
      <c r="R235" s="262"/>
      <c r="S235" s="262"/>
      <c r="T235" s="262"/>
      <c r="U235" s="262"/>
      <c r="V235" s="262"/>
      <c r="W235" s="262"/>
      <c r="X235" s="262"/>
      <c r="Y235" s="262"/>
      <c r="Z235" s="262"/>
      <c r="AA235" s="262"/>
      <c r="AB235" s="262"/>
      <c r="AC235" s="262"/>
      <c r="AD235" s="262"/>
      <c r="AE235" s="262"/>
      <c r="AF235" s="262"/>
      <c r="AG235" s="262"/>
      <c r="AH235" s="262"/>
      <c r="AI235" s="262"/>
      <c r="AJ235" s="262"/>
      <c r="AK235" s="262"/>
      <c r="AL235" s="262"/>
      <c r="AM235" s="262"/>
      <c r="AN235" s="262"/>
      <c r="AO235" s="262"/>
    </row>
    <row r="236" spans="1:41" s="243" customFormat="1" ht="18.75" thickBot="1">
      <c r="A236" s="234"/>
      <c r="B236" s="234"/>
      <c r="C236" s="388" t="s">
        <v>365</v>
      </c>
      <c r="D236" s="389"/>
      <c r="E236" s="389"/>
      <c r="F236" s="389"/>
      <c r="G236" s="389"/>
      <c r="H236" s="390" t="s">
        <v>366</v>
      </c>
      <c r="I236" s="391">
        <f t="shared" ref="I236:N236" si="0">SUM(I237+I240+I244+I249+I267+I277+I285+I290+I303+I311+I317+I322)</f>
        <v>211465260</v>
      </c>
      <c r="J236" s="391">
        <f t="shared" si="0"/>
        <v>255328040</v>
      </c>
      <c r="K236" s="391">
        <f t="shared" si="0"/>
        <v>42700000</v>
      </c>
      <c r="L236" s="391">
        <f t="shared" si="0"/>
        <v>26860000</v>
      </c>
      <c r="M236" s="391">
        <f t="shared" si="0"/>
        <v>8120000</v>
      </c>
      <c r="N236" s="392">
        <f t="shared" si="0"/>
        <v>490000</v>
      </c>
      <c r="O236" s="392">
        <f>SUM(I236+J236+K236+L236+M236+N236)</f>
        <v>544963300</v>
      </c>
      <c r="P236" s="242"/>
      <c r="Q236" s="242"/>
      <c r="R236" s="242"/>
      <c r="S236" s="242"/>
      <c r="T236" s="242"/>
      <c r="U236" s="242"/>
      <c r="V236" s="242"/>
      <c r="W236" s="242"/>
      <c r="X236" s="242"/>
      <c r="Y236" s="242"/>
      <c r="Z236" s="242"/>
      <c r="AA236" s="242"/>
      <c r="AB236" s="242"/>
      <c r="AC236" s="242"/>
      <c r="AD236" s="242"/>
      <c r="AE236" s="242"/>
      <c r="AF236" s="242"/>
      <c r="AG236" s="242"/>
      <c r="AH236" s="242"/>
      <c r="AI236" s="242"/>
      <c r="AJ236" s="242"/>
      <c r="AK236" s="242"/>
      <c r="AL236" s="242"/>
      <c r="AM236" s="242"/>
      <c r="AN236" s="242"/>
      <c r="AO236" s="242"/>
    </row>
    <row r="237" spans="1:41" s="252" customFormat="1" ht="15.75" thickBot="1">
      <c r="A237" s="130"/>
      <c r="B237" s="130"/>
      <c r="C237" s="346"/>
      <c r="D237" s="245" t="s">
        <v>143</v>
      </c>
      <c r="E237" s="245"/>
      <c r="F237" s="245"/>
      <c r="G237" s="245"/>
      <c r="H237" s="248" t="s">
        <v>367</v>
      </c>
      <c r="I237" s="347">
        <f>SUM(I238+I239)</f>
        <v>0</v>
      </c>
      <c r="J237" s="347">
        <f>SUM(J238+J239)</f>
        <v>700000</v>
      </c>
      <c r="K237" s="347">
        <f>SUM(K238:K239)</f>
        <v>3650000</v>
      </c>
      <c r="L237" s="347">
        <f>SUM(L238:L239)</f>
        <v>5180000</v>
      </c>
      <c r="M237" s="347">
        <f>SUM(M238+M239)</f>
        <v>680000</v>
      </c>
      <c r="N237" s="241">
        <f>SUM(N238:N239)</f>
        <v>140000</v>
      </c>
      <c r="O237" s="241">
        <f>SUM(I237+J237+K237+L237+M237+N237)</f>
        <v>10350000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</row>
    <row r="238" spans="1:41" s="263" customFormat="1">
      <c r="A238" s="253"/>
      <c r="B238" s="253"/>
      <c r="C238" s="368"/>
      <c r="D238" s="369"/>
      <c r="E238" s="370" t="s">
        <v>144</v>
      </c>
      <c r="F238" s="370"/>
      <c r="G238" s="370"/>
      <c r="H238" s="371" t="s">
        <v>368</v>
      </c>
      <c r="I238" s="352"/>
      <c r="J238" s="352">
        <v>700000</v>
      </c>
      <c r="K238" s="352">
        <v>3650000</v>
      </c>
      <c r="L238" s="352">
        <v>3380000</v>
      </c>
      <c r="M238" s="352">
        <v>680000</v>
      </c>
      <c r="N238" s="354">
        <v>140000</v>
      </c>
      <c r="O238" s="354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  <c r="AC238" s="262"/>
      <c r="AD238" s="262"/>
      <c r="AE238" s="262"/>
      <c r="AF238" s="262"/>
      <c r="AG238" s="262"/>
      <c r="AH238" s="262"/>
      <c r="AI238" s="262"/>
      <c r="AJ238" s="262"/>
      <c r="AK238" s="262"/>
      <c r="AL238" s="262"/>
      <c r="AM238" s="262"/>
      <c r="AN238" s="262"/>
      <c r="AO238" s="262"/>
    </row>
    <row r="239" spans="1:41" s="263" customFormat="1" ht="15.75" thickBot="1">
      <c r="A239" s="253"/>
      <c r="B239" s="253"/>
      <c r="C239" s="355"/>
      <c r="D239" s="265"/>
      <c r="E239" s="367" t="s">
        <v>145</v>
      </c>
      <c r="F239" s="367"/>
      <c r="G239" s="367"/>
      <c r="H239" s="378" t="s">
        <v>369</v>
      </c>
      <c r="I239" s="281"/>
      <c r="J239" s="281"/>
      <c r="K239" s="301"/>
      <c r="L239" s="281">
        <v>1800000</v>
      </c>
      <c r="M239" s="281"/>
      <c r="N239" s="300"/>
      <c r="O239" s="300"/>
      <c r="P239" s="262"/>
      <c r="Q239" s="262"/>
      <c r="R239" s="262"/>
      <c r="S239" s="262"/>
      <c r="T239" s="262"/>
      <c r="U239" s="262"/>
      <c r="V239" s="262"/>
      <c r="W239" s="262"/>
      <c r="X239" s="262"/>
      <c r="Y239" s="262"/>
      <c r="Z239" s="262"/>
      <c r="AA239" s="262"/>
      <c r="AB239" s="262"/>
      <c r="AC239" s="262"/>
      <c r="AD239" s="262"/>
      <c r="AE239" s="262"/>
      <c r="AF239" s="262"/>
      <c r="AG239" s="262"/>
      <c r="AH239" s="262"/>
      <c r="AI239" s="262"/>
      <c r="AJ239" s="262"/>
      <c r="AK239" s="262"/>
      <c r="AL239" s="262"/>
      <c r="AM239" s="262"/>
      <c r="AN239" s="262"/>
      <c r="AO239" s="262"/>
    </row>
    <row r="240" spans="1:41" s="252" customFormat="1" ht="15.75" thickBot="1">
      <c r="A240" s="130"/>
      <c r="B240" s="130"/>
      <c r="C240" s="346"/>
      <c r="D240" s="245" t="s">
        <v>6</v>
      </c>
      <c r="E240" s="245"/>
      <c r="F240" s="245"/>
      <c r="G240" s="245"/>
      <c r="H240" s="248" t="s">
        <v>370</v>
      </c>
      <c r="I240" s="347">
        <f t="shared" ref="I240:N240" si="1">SUM(I241:I243)</f>
        <v>3641000</v>
      </c>
      <c r="J240" s="347">
        <f t="shared" si="1"/>
        <v>500000</v>
      </c>
      <c r="K240" s="377">
        <f t="shared" si="1"/>
        <v>0</v>
      </c>
      <c r="L240" s="347">
        <f t="shared" si="1"/>
        <v>400000</v>
      </c>
      <c r="M240" s="347">
        <f t="shared" si="1"/>
        <v>2540000</v>
      </c>
      <c r="N240" s="241">
        <f t="shared" si="1"/>
        <v>0</v>
      </c>
      <c r="O240" s="241">
        <f>SUM(I240+J240+K240+L240+M240+N240)</f>
        <v>7081000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</row>
    <row r="241" spans="1:41" s="263" customFormat="1">
      <c r="A241" s="253"/>
      <c r="B241" s="253"/>
      <c r="C241" s="368"/>
      <c r="D241" s="369"/>
      <c r="E241" s="370" t="s">
        <v>144</v>
      </c>
      <c r="F241" s="370"/>
      <c r="G241" s="370"/>
      <c r="H241" s="371" t="s">
        <v>371</v>
      </c>
      <c r="I241" s="352"/>
      <c r="J241" s="352"/>
      <c r="K241" s="353"/>
      <c r="L241" s="352"/>
      <c r="M241" s="352"/>
      <c r="N241" s="354"/>
      <c r="O241" s="354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262"/>
      <c r="AK241" s="262"/>
      <c r="AL241" s="262"/>
      <c r="AM241" s="262"/>
      <c r="AN241" s="262"/>
      <c r="AO241" s="262"/>
    </row>
    <row r="242" spans="1:41" s="263" customFormat="1">
      <c r="A242" s="253"/>
      <c r="B242" s="253"/>
      <c r="C242" s="362"/>
      <c r="D242" s="309"/>
      <c r="E242" s="372" t="s">
        <v>145</v>
      </c>
      <c r="F242" s="372"/>
      <c r="G242" s="372"/>
      <c r="H242" s="373" t="s">
        <v>372</v>
      </c>
      <c r="I242" s="318">
        <v>2185000</v>
      </c>
      <c r="J242" s="318">
        <v>500000</v>
      </c>
      <c r="K242" s="319"/>
      <c r="L242" s="318">
        <v>400000</v>
      </c>
      <c r="M242" s="318">
        <v>2540000</v>
      </c>
      <c r="N242" s="320"/>
      <c r="O242" s="320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  <c r="AC242" s="262"/>
      <c r="AD242" s="262"/>
      <c r="AE242" s="262"/>
      <c r="AF242" s="262"/>
      <c r="AG242" s="262"/>
      <c r="AH242" s="262"/>
      <c r="AI242" s="262"/>
      <c r="AJ242" s="262"/>
      <c r="AK242" s="262"/>
      <c r="AL242" s="262"/>
      <c r="AM242" s="262"/>
      <c r="AN242" s="262"/>
      <c r="AO242" s="262"/>
    </row>
    <row r="243" spans="1:41" s="263" customFormat="1" ht="15.75" thickBot="1">
      <c r="A243" s="253"/>
      <c r="B243" s="253"/>
      <c r="C243" s="355"/>
      <c r="D243" s="265"/>
      <c r="E243" s="367" t="s">
        <v>146</v>
      </c>
      <c r="F243" s="367"/>
      <c r="G243" s="367"/>
      <c r="H243" s="378" t="s">
        <v>373</v>
      </c>
      <c r="I243" s="281">
        <v>1456000</v>
      </c>
      <c r="J243" s="281"/>
      <c r="K243" s="301"/>
      <c r="L243" s="281"/>
      <c r="M243" s="281"/>
      <c r="N243" s="300"/>
      <c r="O243" s="300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  <c r="AC243" s="262"/>
      <c r="AD243" s="262"/>
      <c r="AE243" s="262"/>
      <c r="AF243" s="262"/>
      <c r="AG243" s="262"/>
      <c r="AH243" s="262"/>
      <c r="AI243" s="262"/>
      <c r="AJ243" s="262"/>
      <c r="AK243" s="262"/>
      <c r="AL243" s="262"/>
      <c r="AM243" s="262"/>
      <c r="AN243" s="262"/>
      <c r="AO243" s="262"/>
    </row>
    <row r="244" spans="1:41" s="252" customFormat="1" ht="15.75" thickBot="1">
      <c r="A244" s="130"/>
      <c r="B244" s="130"/>
      <c r="C244" s="346"/>
      <c r="D244" s="245" t="s">
        <v>142</v>
      </c>
      <c r="E244" s="245"/>
      <c r="F244" s="245"/>
      <c r="G244" s="245"/>
      <c r="H244" s="248" t="s">
        <v>374</v>
      </c>
      <c r="I244" s="347">
        <f t="shared" ref="I244:N244" si="2">SUM(I245:I248)</f>
        <v>29321250</v>
      </c>
      <c r="J244" s="347">
        <f t="shared" si="2"/>
        <v>2000000</v>
      </c>
      <c r="K244" s="377">
        <f t="shared" si="2"/>
        <v>0</v>
      </c>
      <c r="L244" s="347">
        <f t="shared" si="2"/>
        <v>0</v>
      </c>
      <c r="M244" s="347">
        <f t="shared" si="2"/>
        <v>0</v>
      </c>
      <c r="N244" s="241">
        <f t="shared" si="2"/>
        <v>0</v>
      </c>
      <c r="O244" s="241">
        <f>SUM(I244+J244+K244+L244+M244+N244)</f>
        <v>31321250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</row>
    <row r="245" spans="1:41" s="263" customFormat="1">
      <c r="A245" s="253"/>
      <c r="B245" s="253"/>
      <c r="C245" s="368"/>
      <c r="D245" s="369"/>
      <c r="E245" s="370" t="s">
        <v>144</v>
      </c>
      <c r="F245" s="370"/>
      <c r="G245" s="370"/>
      <c r="H245" s="371" t="s">
        <v>375</v>
      </c>
      <c r="I245" s="352">
        <v>27534000</v>
      </c>
      <c r="J245" s="352"/>
      <c r="K245" s="353"/>
      <c r="L245" s="352"/>
      <c r="M245" s="352"/>
      <c r="N245" s="354"/>
      <c r="O245" s="354"/>
      <c r="P245" s="262"/>
      <c r="Q245" s="262"/>
      <c r="R245" s="262"/>
      <c r="S245" s="262"/>
      <c r="T245" s="262"/>
      <c r="U245" s="262"/>
      <c r="V245" s="262"/>
      <c r="W245" s="262"/>
      <c r="X245" s="262"/>
      <c r="Y245" s="262"/>
      <c r="Z245" s="262"/>
      <c r="AA245" s="262"/>
      <c r="AB245" s="262"/>
      <c r="AC245" s="262"/>
      <c r="AD245" s="262"/>
      <c r="AE245" s="262"/>
      <c r="AF245" s="262"/>
      <c r="AG245" s="262"/>
      <c r="AH245" s="262"/>
      <c r="AI245" s="262"/>
      <c r="AJ245" s="262"/>
      <c r="AK245" s="262"/>
      <c r="AL245" s="262"/>
      <c r="AM245" s="262"/>
      <c r="AN245" s="262"/>
      <c r="AO245" s="262"/>
    </row>
    <row r="246" spans="1:41" s="5" customFormat="1">
      <c r="A246" s="18"/>
      <c r="B246" s="18"/>
      <c r="C246" s="374"/>
      <c r="D246" s="360"/>
      <c r="E246" s="365" t="s">
        <v>145</v>
      </c>
      <c r="F246" s="365"/>
      <c r="G246" s="365"/>
      <c r="H246" s="366" t="s">
        <v>376</v>
      </c>
      <c r="I246" s="356">
        <v>900000</v>
      </c>
      <c r="J246" s="356"/>
      <c r="K246" s="357"/>
      <c r="L246" s="356"/>
      <c r="M246" s="356"/>
      <c r="N246" s="358"/>
      <c r="O246" s="358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s="263" customFormat="1">
      <c r="A247" s="253"/>
      <c r="B247" s="253"/>
      <c r="C247" s="374"/>
      <c r="D247" s="360"/>
      <c r="E247" s="365" t="s">
        <v>146</v>
      </c>
      <c r="F247" s="365"/>
      <c r="G247" s="365"/>
      <c r="H247" s="366" t="s">
        <v>377</v>
      </c>
      <c r="I247" s="356">
        <v>887250</v>
      </c>
      <c r="J247" s="356"/>
      <c r="K247" s="357"/>
      <c r="L247" s="356"/>
      <c r="M247" s="356"/>
      <c r="N247" s="358"/>
      <c r="O247" s="358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2"/>
      <c r="AC247" s="262"/>
      <c r="AD247" s="262"/>
      <c r="AE247" s="262"/>
      <c r="AF247" s="262"/>
      <c r="AG247" s="262"/>
      <c r="AH247" s="262"/>
      <c r="AI247" s="262"/>
      <c r="AJ247" s="262"/>
      <c r="AK247" s="262"/>
      <c r="AL247" s="262"/>
      <c r="AM247" s="262"/>
      <c r="AN247" s="262"/>
      <c r="AO247" s="262"/>
    </row>
    <row r="248" spans="1:41" s="218" customFormat="1" ht="15.75" thickBot="1">
      <c r="A248" s="18"/>
      <c r="B248" s="18"/>
      <c r="C248" s="385"/>
      <c r="D248" s="340"/>
      <c r="E248" s="386" t="s">
        <v>1</v>
      </c>
      <c r="F248" s="386"/>
      <c r="G248" s="386"/>
      <c r="H248" s="387" t="s">
        <v>378</v>
      </c>
      <c r="I248" s="342"/>
      <c r="J248" s="342">
        <v>2000000</v>
      </c>
      <c r="K248" s="343"/>
      <c r="L248" s="342"/>
      <c r="M248" s="342"/>
      <c r="N248" s="344"/>
      <c r="O248" s="344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s="252" customFormat="1" ht="15.75" thickBot="1">
      <c r="A249" s="130"/>
      <c r="B249" s="130"/>
      <c r="C249" s="393"/>
      <c r="D249" s="394" t="s">
        <v>16</v>
      </c>
      <c r="E249" s="394"/>
      <c r="F249" s="394"/>
      <c r="G249" s="394"/>
      <c r="H249" s="395" t="s">
        <v>379</v>
      </c>
      <c r="I249" s="391">
        <f t="shared" ref="I249:N249" si="3">SUM(I250:I266)</f>
        <v>31737069</v>
      </c>
      <c r="J249" s="391">
        <f t="shared" si="3"/>
        <v>21100000</v>
      </c>
      <c r="K249" s="396">
        <f t="shared" si="3"/>
        <v>1950000</v>
      </c>
      <c r="L249" s="391">
        <f t="shared" si="3"/>
        <v>6300000</v>
      </c>
      <c r="M249" s="391">
        <f t="shared" si="3"/>
        <v>0</v>
      </c>
      <c r="N249" s="392">
        <f t="shared" si="3"/>
        <v>50000</v>
      </c>
      <c r="O249" s="392">
        <f>SUM(I249+J249+K249+L249+M249+N249)</f>
        <v>61137069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</row>
    <row r="250" spans="1:41" s="263" customFormat="1">
      <c r="A250" s="253"/>
      <c r="B250" s="253"/>
      <c r="C250" s="368"/>
      <c r="D250" s="369"/>
      <c r="E250" s="370" t="s">
        <v>144</v>
      </c>
      <c r="F250" s="370"/>
      <c r="G250" s="370"/>
      <c r="H250" s="371" t="s">
        <v>380</v>
      </c>
      <c r="I250" s="352">
        <v>11177369</v>
      </c>
      <c r="J250" s="352">
        <v>100000</v>
      </c>
      <c r="K250" s="352">
        <v>150000</v>
      </c>
      <c r="L250" s="352">
        <v>100000</v>
      </c>
      <c r="M250" s="352"/>
      <c r="N250" s="354"/>
      <c r="O250" s="354"/>
      <c r="P250" s="262"/>
      <c r="Q250" s="262"/>
      <c r="R250" s="262"/>
      <c r="S250" s="262"/>
      <c r="T250" s="262"/>
      <c r="U250" s="262"/>
      <c r="V250" s="262"/>
      <c r="W250" s="262"/>
      <c r="X250" s="262"/>
      <c r="Y250" s="262"/>
      <c r="Z250" s="262"/>
      <c r="AA250" s="262"/>
      <c r="AB250" s="262"/>
      <c r="AC250" s="262"/>
      <c r="AD250" s="262"/>
      <c r="AE250" s="262"/>
      <c r="AF250" s="262"/>
      <c r="AG250" s="262"/>
      <c r="AH250" s="262"/>
      <c r="AI250" s="262"/>
      <c r="AJ250" s="262"/>
      <c r="AK250" s="262"/>
      <c r="AL250" s="262"/>
      <c r="AM250" s="262"/>
      <c r="AN250" s="262"/>
      <c r="AO250" s="262"/>
    </row>
    <row r="251" spans="1:41" s="263" customFormat="1">
      <c r="A251" s="253"/>
      <c r="B251" s="253"/>
      <c r="C251" s="362"/>
      <c r="D251" s="309"/>
      <c r="E251" s="372" t="s">
        <v>145</v>
      </c>
      <c r="F251" s="372"/>
      <c r="G251" s="372"/>
      <c r="H251" s="373" t="s">
        <v>381</v>
      </c>
      <c r="I251" s="318">
        <v>410970</v>
      </c>
      <c r="J251" s="318">
        <v>100000</v>
      </c>
      <c r="K251" s="319"/>
      <c r="L251" s="318">
        <v>1050000</v>
      </c>
      <c r="M251" s="318"/>
      <c r="N251" s="320"/>
      <c r="O251" s="320"/>
      <c r="P251" s="262"/>
      <c r="Q251" s="262"/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  <c r="AC251" s="262"/>
      <c r="AD251" s="262"/>
      <c r="AE251" s="262"/>
      <c r="AF251" s="262"/>
      <c r="AG251" s="262"/>
      <c r="AH251" s="262"/>
      <c r="AI251" s="262"/>
      <c r="AJ251" s="262"/>
      <c r="AK251" s="262"/>
      <c r="AL251" s="262"/>
      <c r="AM251" s="262"/>
      <c r="AN251" s="262"/>
      <c r="AO251" s="262"/>
    </row>
    <row r="252" spans="1:41" s="263" customFormat="1">
      <c r="A252" s="253"/>
      <c r="B252" s="253"/>
      <c r="C252" s="362"/>
      <c r="D252" s="309"/>
      <c r="E252" s="372" t="s">
        <v>146</v>
      </c>
      <c r="F252" s="372"/>
      <c r="G252" s="372"/>
      <c r="H252" s="373" t="s">
        <v>382</v>
      </c>
      <c r="I252" s="318"/>
      <c r="J252" s="318"/>
      <c r="K252" s="319"/>
      <c r="L252" s="318"/>
      <c r="M252" s="318"/>
      <c r="N252" s="320"/>
      <c r="O252" s="320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  <c r="AC252" s="262"/>
      <c r="AD252" s="262"/>
      <c r="AE252" s="262"/>
      <c r="AF252" s="262"/>
      <c r="AG252" s="262"/>
      <c r="AH252" s="262"/>
      <c r="AI252" s="262"/>
      <c r="AJ252" s="262"/>
      <c r="AK252" s="262"/>
      <c r="AL252" s="262"/>
      <c r="AM252" s="262"/>
      <c r="AN252" s="262"/>
      <c r="AO252" s="262"/>
    </row>
    <row r="253" spans="1:41" s="263" customFormat="1">
      <c r="A253" s="253"/>
      <c r="B253" s="253"/>
      <c r="C253" s="362"/>
      <c r="D253" s="309"/>
      <c r="E253" s="372" t="s">
        <v>147</v>
      </c>
      <c r="F253" s="372"/>
      <c r="G253" s="372"/>
      <c r="H253" s="373" t="s">
        <v>383</v>
      </c>
      <c r="I253" s="318"/>
      <c r="J253" s="318"/>
      <c r="K253" s="319"/>
      <c r="L253" s="318"/>
      <c r="M253" s="318"/>
      <c r="N253" s="320"/>
      <c r="O253" s="320"/>
      <c r="P253" s="262"/>
      <c r="Q253" s="262"/>
      <c r="R253" s="262"/>
      <c r="S253" s="262"/>
      <c r="T253" s="262"/>
      <c r="U253" s="262"/>
      <c r="V253" s="262"/>
      <c r="W253" s="262"/>
      <c r="X253" s="262"/>
      <c r="Y253" s="262"/>
      <c r="Z253" s="262"/>
      <c r="AA253" s="262"/>
      <c r="AB253" s="262"/>
      <c r="AC253" s="262"/>
      <c r="AD253" s="262"/>
      <c r="AE253" s="262"/>
      <c r="AF253" s="262"/>
      <c r="AG253" s="262"/>
      <c r="AH253" s="262"/>
      <c r="AI253" s="262"/>
      <c r="AJ253" s="262"/>
      <c r="AK253" s="262"/>
      <c r="AL253" s="262"/>
      <c r="AM253" s="262"/>
      <c r="AN253" s="262"/>
      <c r="AO253" s="262"/>
    </row>
    <row r="254" spans="1:41" s="5" customFormat="1">
      <c r="A254" s="18"/>
      <c r="B254" s="18"/>
      <c r="C254" s="362"/>
      <c r="D254" s="309"/>
      <c r="E254" s="372" t="s">
        <v>148</v>
      </c>
      <c r="F254" s="372"/>
      <c r="G254" s="372"/>
      <c r="H254" s="373" t="s">
        <v>384</v>
      </c>
      <c r="I254" s="318"/>
      <c r="J254" s="318"/>
      <c r="K254" s="319"/>
      <c r="L254" s="318"/>
      <c r="M254" s="318"/>
      <c r="N254" s="320"/>
      <c r="O254" s="320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s="263" customFormat="1">
      <c r="A255" s="253"/>
      <c r="B255" s="253"/>
      <c r="C255" s="362"/>
      <c r="D255" s="309"/>
      <c r="E255" s="372" t="s">
        <v>149</v>
      </c>
      <c r="F255" s="372"/>
      <c r="G255" s="372"/>
      <c r="H255" s="373" t="s">
        <v>385</v>
      </c>
      <c r="I255" s="318">
        <v>229878</v>
      </c>
      <c r="J255" s="318">
        <v>4000000</v>
      </c>
      <c r="K255" s="319"/>
      <c r="L255" s="318"/>
      <c r="M255" s="318"/>
      <c r="N255" s="320"/>
      <c r="O255" s="320"/>
      <c r="P255" s="262"/>
      <c r="Q255" s="262"/>
      <c r="R255" s="262"/>
      <c r="S255" s="262"/>
      <c r="T255" s="262"/>
      <c r="U255" s="262"/>
      <c r="V255" s="262"/>
      <c r="W255" s="262"/>
      <c r="X255" s="262"/>
      <c r="Y255" s="262"/>
      <c r="Z255" s="262"/>
      <c r="AA255" s="262"/>
      <c r="AB255" s="262"/>
      <c r="AC255" s="262"/>
      <c r="AD255" s="262"/>
      <c r="AE255" s="262"/>
      <c r="AF255" s="262"/>
      <c r="AG255" s="262"/>
      <c r="AH255" s="262"/>
      <c r="AI255" s="262"/>
      <c r="AJ255" s="262"/>
      <c r="AK255" s="262"/>
      <c r="AL255" s="262"/>
      <c r="AM255" s="262"/>
      <c r="AN255" s="262"/>
      <c r="AO255" s="262"/>
    </row>
    <row r="256" spans="1:41" s="263" customFormat="1">
      <c r="A256" s="253"/>
      <c r="B256" s="253"/>
      <c r="C256" s="362"/>
      <c r="D256" s="309"/>
      <c r="E256" s="372" t="s">
        <v>150</v>
      </c>
      <c r="F256" s="372"/>
      <c r="G256" s="372"/>
      <c r="H256" s="373" t="s">
        <v>386</v>
      </c>
      <c r="I256" s="318">
        <v>1809012</v>
      </c>
      <c r="J256" s="318"/>
      <c r="K256" s="319"/>
      <c r="L256" s="318">
        <v>100000</v>
      </c>
      <c r="M256" s="318"/>
      <c r="N256" s="320"/>
      <c r="O256" s="320"/>
      <c r="P256" s="262"/>
      <c r="Q256" s="262"/>
      <c r="R256" s="262"/>
      <c r="S256" s="262"/>
      <c r="T256" s="262"/>
      <c r="U256" s="262"/>
      <c r="V256" s="262"/>
      <c r="W256" s="262"/>
      <c r="X256" s="262"/>
      <c r="Y256" s="262"/>
      <c r="Z256" s="262"/>
      <c r="AA256" s="262"/>
      <c r="AB256" s="262"/>
      <c r="AC256" s="262"/>
      <c r="AD256" s="262"/>
      <c r="AE256" s="262"/>
      <c r="AF256" s="262"/>
      <c r="AG256" s="262"/>
      <c r="AH256" s="262"/>
      <c r="AI256" s="262"/>
      <c r="AJ256" s="262"/>
      <c r="AK256" s="262"/>
      <c r="AL256" s="262"/>
      <c r="AM256" s="262"/>
      <c r="AN256" s="262"/>
      <c r="AO256" s="262"/>
    </row>
    <row r="257" spans="1:41" s="263" customFormat="1">
      <c r="A257" s="253"/>
      <c r="B257" s="253"/>
      <c r="C257" s="362"/>
      <c r="D257" s="309"/>
      <c r="E257" s="372" t="s">
        <v>151</v>
      </c>
      <c r="F257" s="372"/>
      <c r="G257" s="372"/>
      <c r="H257" s="373" t="s">
        <v>387</v>
      </c>
      <c r="I257" s="318">
        <v>159600</v>
      </c>
      <c r="J257" s="318"/>
      <c r="K257" s="319"/>
      <c r="L257" s="318"/>
      <c r="M257" s="318"/>
      <c r="N257" s="320"/>
      <c r="O257" s="320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  <c r="AC257" s="262"/>
      <c r="AD257" s="262"/>
      <c r="AE257" s="262"/>
      <c r="AF257" s="262"/>
      <c r="AG257" s="262"/>
      <c r="AH257" s="262"/>
      <c r="AI257" s="262"/>
      <c r="AJ257" s="262"/>
      <c r="AK257" s="262"/>
      <c r="AL257" s="262"/>
      <c r="AM257" s="262"/>
      <c r="AN257" s="262"/>
      <c r="AO257" s="262"/>
    </row>
    <row r="258" spans="1:41" s="263" customFormat="1">
      <c r="A258" s="253"/>
      <c r="B258" s="253"/>
      <c r="C258" s="362"/>
      <c r="D258" s="309"/>
      <c r="E258" s="372" t="s">
        <v>212</v>
      </c>
      <c r="F258" s="372"/>
      <c r="G258" s="372"/>
      <c r="H258" s="373" t="s">
        <v>388</v>
      </c>
      <c r="I258" s="318">
        <v>4721452</v>
      </c>
      <c r="J258" s="318"/>
      <c r="K258" s="319"/>
      <c r="L258" s="318"/>
      <c r="M258" s="318"/>
      <c r="N258" s="320"/>
      <c r="O258" s="320"/>
      <c r="P258" s="262"/>
      <c r="Q258" s="262"/>
      <c r="R258" s="262"/>
      <c r="S258" s="262"/>
      <c r="T258" s="262"/>
      <c r="U258" s="262"/>
      <c r="V258" s="262"/>
      <c r="W258" s="262"/>
      <c r="X258" s="262"/>
      <c r="Y258" s="262"/>
      <c r="Z258" s="262"/>
      <c r="AA258" s="262"/>
      <c r="AB258" s="262"/>
      <c r="AC258" s="262"/>
      <c r="AD258" s="262"/>
      <c r="AE258" s="262"/>
      <c r="AF258" s="262"/>
      <c r="AG258" s="262"/>
      <c r="AH258" s="262"/>
      <c r="AI258" s="262"/>
      <c r="AJ258" s="262"/>
      <c r="AK258" s="262"/>
      <c r="AL258" s="262"/>
      <c r="AM258" s="262"/>
      <c r="AN258" s="262"/>
      <c r="AO258" s="262"/>
    </row>
    <row r="259" spans="1:41" s="263" customFormat="1">
      <c r="A259" s="253"/>
      <c r="B259" s="253"/>
      <c r="C259" s="362"/>
      <c r="D259" s="309"/>
      <c r="E259" s="372" t="s">
        <v>222</v>
      </c>
      <c r="F259" s="372"/>
      <c r="G259" s="372"/>
      <c r="H259" s="373" t="s">
        <v>389</v>
      </c>
      <c r="I259" s="318">
        <v>3179459</v>
      </c>
      <c r="J259" s="318">
        <v>4500000</v>
      </c>
      <c r="K259" s="319">
        <v>500000</v>
      </c>
      <c r="L259" s="318">
        <v>400000</v>
      </c>
      <c r="M259" s="318"/>
      <c r="N259" s="320"/>
      <c r="O259" s="320"/>
      <c r="P259" s="262"/>
      <c r="Q259" s="262"/>
      <c r="R259" s="262"/>
      <c r="S259" s="262"/>
      <c r="T259" s="262"/>
      <c r="U259" s="262"/>
      <c r="V259" s="262"/>
      <c r="W259" s="262"/>
      <c r="X259" s="262"/>
      <c r="Y259" s="262"/>
      <c r="Z259" s="262"/>
      <c r="AA259" s="262"/>
      <c r="AB259" s="262"/>
      <c r="AC259" s="262"/>
      <c r="AD259" s="262"/>
      <c r="AE259" s="262"/>
      <c r="AF259" s="262"/>
      <c r="AG259" s="262"/>
      <c r="AH259" s="262"/>
      <c r="AI259" s="262"/>
      <c r="AJ259" s="262"/>
      <c r="AK259" s="262"/>
      <c r="AL259" s="262"/>
      <c r="AM259" s="262"/>
      <c r="AN259" s="262"/>
      <c r="AO259" s="262"/>
    </row>
    <row r="260" spans="1:41" s="218" customFormat="1">
      <c r="A260" s="18"/>
      <c r="B260" s="18"/>
      <c r="C260" s="362"/>
      <c r="D260" s="309"/>
      <c r="E260" s="372" t="s">
        <v>225</v>
      </c>
      <c r="F260" s="372"/>
      <c r="G260" s="372"/>
      <c r="H260" s="373" t="s">
        <v>390</v>
      </c>
      <c r="I260" s="318">
        <v>3231298</v>
      </c>
      <c r="J260" s="318"/>
      <c r="K260" s="319"/>
      <c r="L260" s="318"/>
      <c r="M260" s="318"/>
      <c r="N260" s="320"/>
      <c r="O260" s="3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s="218" customFormat="1">
      <c r="A261" s="18"/>
      <c r="B261" s="18"/>
      <c r="C261" s="374"/>
      <c r="D261" s="360"/>
      <c r="E261" s="365" t="s">
        <v>391</v>
      </c>
      <c r="F261" s="365"/>
      <c r="G261" s="365"/>
      <c r="H261" s="366" t="s">
        <v>392</v>
      </c>
      <c r="I261" s="356">
        <v>1761156</v>
      </c>
      <c r="J261" s="356">
        <v>11500000</v>
      </c>
      <c r="K261" s="357"/>
      <c r="L261" s="356"/>
      <c r="M261" s="356"/>
      <c r="N261" s="358"/>
      <c r="O261" s="358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s="218" customFormat="1">
      <c r="A262" s="18"/>
      <c r="B262" s="18"/>
      <c r="C262" s="374"/>
      <c r="D262" s="360"/>
      <c r="E262" s="365" t="s">
        <v>325</v>
      </c>
      <c r="F262" s="365"/>
      <c r="G262" s="365"/>
      <c r="H262" s="366" t="s">
        <v>393</v>
      </c>
      <c r="I262" s="356">
        <v>500000</v>
      </c>
      <c r="J262" s="356">
        <v>300000</v>
      </c>
      <c r="K262" s="357"/>
      <c r="L262" s="356">
        <v>2000000</v>
      </c>
      <c r="M262" s="356"/>
      <c r="N262" s="358"/>
      <c r="O262" s="358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s="218" customFormat="1">
      <c r="A263" s="18"/>
      <c r="B263" s="18"/>
      <c r="C263" s="374"/>
      <c r="D263" s="360"/>
      <c r="E263" s="365" t="s">
        <v>228</v>
      </c>
      <c r="F263" s="365"/>
      <c r="G263" s="365"/>
      <c r="H263" s="366" t="s">
        <v>394</v>
      </c>
      <c r="I263" s="356">
        <v>1000000</v>
      </c>
      <c r="J263" s="356"/>
      <c r="K263" s="357"/>
      <c r="L263" s="356"/>
      <c r="M263" s="356"/>
      <c r="N263" s="358"/>
      <c r="O263" s="358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s="218" customFormat="1">
      <c r="A264" s="18"/>
      <c r="B264" s="18"/>
      <c r="C264" s="374"/>
      <c r="D264" s="360"/>
      <c r="E264" s="365" t="s">
        <v>238</v>
      </c>
      <c r="F264" s="365"/>
      <c r="G264" s="365"/>
      <c r="H264" s="366" t="s">
        <v>395</v>
      </c>
      <c r="I264" s="356"/>
      <c r="J264" s="356">
        <v>200000</v>
      </c>
      <c r="K264" s="357"/>
      <c r="L264" s="356">
        <v>650000</v>
      </c>
      <c r="M264" s="356"/>
      <c r="N264" s="358"/>
      <c r="O264" s="358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s="218" customFormat="1">
      <c r="A265" s="18"/>
      <c r="B265" s="18"/>
      <c r="C265" s="374"/>
      <c r="D265" s="360"/>
      <c r="E265" s="365" t="s">
        <v>396</v>
      </c>
      <c r="F265" s="365"/>
      <c r="G265" s="365"/>
      <c r="H265" s="366" t="s">
        <v>397</v>
      </c>
      <c r="I265" s="356"/>
      <c r="J265" s="356"/>
      <c r="K265" s="357"/>
      <c r="L265" s="356">
        <v>2000000</v>
      </c>
      <c r="M265" s="356"/>
      <c r="N265" s="358"/>
      <c r="O265" s="358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s="218" customFormat="1" ht="15.75" thickBot="1">
      <c r="A266" s="18"/>
      <c r="B266" s="18"/>
      <c r="C266" s="363"/>
      <c r="D266" s="312"/>
      <c r="E266" s="364" t="s">
        <v>1</v>
      </c>
      <c r="F266" s="364"/>
      <c r="G266" s="364"/>
      <c r="H266" s="397" t="s">
        <v>2</v>
      </c>
      <c r="I266" s="328">
        <v>3556875</v>
      </c>
      <c r="J266" s="328">
        <v>400000</v>
      </c>
      <c r="K266" s="329">
        <v>1300000</v>
      </c>
      <c r="L266" s="328"/>
      <c r="M266" s="328"/>
      <c r="N266" s="330">
        <v>50000</v>
      </c>
      <c r="O266" s="330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s="252" customFormat="1" ht="15.75" thickBot="1">
      <c r="A267" s="130"/>
      <c r="B267" s="130"/>
      <c r="C267" s="346"/>
      <c r="D267" s="245" t="s">
        <v>9</v>
      </c>
      <c r="E267" s="245"/>
      <c r="F267" s="245"/>
      <c r="G267" s="245"/>
      <c r="H267" s="248" t="s">
        <v>398</v>
      </c>
      <c r="I267" s="347">
        <f t="shared" ref="I267:N267" si="4">SUM(I268:I276)</f>
        <v>55920057</v>
      </c>
      <c r="J267" s="347">
        <f t="shared" si="4"/>
        <v>112517344</v>
      </c>
      <c r="K267" s="377">
        <f t="shared" si="4"/>
        <v>0</v>
      </c>
      <c r="L267" s="347">
        <f t="shared" si="4"/>
        <v>0</v>
      </c>
      <c r="M267" s="347">
        <f t="shared" si="4"/>
        <v>0</v>
      </c>
      <c r="N267" s="241">
        <f t="shared" si="4"/>
        <v>0</v>
      </c>
      <c r="O267" s="241">
        <f>SUM(I267+J267+K267+L267+M267+N267)</f>
        <v>168437401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</row>
    <row r="268" spans="1:41" s="263" customFormat="1">
      <c r="A268" s="253"/>
      <c r="B268" s="253"/>
      <c r="C268" s="368"/>
      <c r="D268" s="369"/>
      <c r="E268" s="370" t="s">
        <v>144</v>
      </c>
      <c r="F268" s="370"/>
      <c r="G268" s="370"/>
      <c r="H268" s="371" t="s">
        <v>399</v>
      </c>
      <c r="I268" s="352">
        <v>15917052</v>
      </c>
      <c r="J268" s="352">
        <v>106891498</v>
      </c>
      <c r="K268" s="353"/>
      <c r="L268" s="352"/>
      <c r="M268" s="352"/>
      <c r="N268" s="354"/>
      <c r="O268" s="354"/>
      <c r="P268" s="262"/>
      <c r="Q268" s="262"/>
      <c r="R268" s="262"/>
      <c r="S268" s="262"/>
      <c r="T268" s="262"/>
      <c r="U268" s="262"/>
      <c r="V268" s="262"/>
      <c r="W268" s="262"/>
      <c r="X268" s="262"/>
      <c r="Y268" s="262"/>
      <c r="Z268" s="262"/>
      <c r="AA268" s="262"/>
      <c r="AB268" s="262"/>
      <c r="AC268" s="262"/>
      <c r="AD268" s="262"/>
      <c r="AE268" s="262"/>
      <c r="AF268" s="262"/>
      <c r="AG268" s="262"/>
      <c r="AH268" s="262"/>
      <c r="AI268" s="262"/>
      <c r="AJ268" s="262"/>
      <c r="AK268" s="262"/>
      <c r="AL268" s="262"/>
      <c r="AM268" s="262"/>
      <c r="AN268" s="262"/>
      <c r="AO268" s="262"/>
    </row>
    <row r="269" spans="1:41" s="263" customFormat="1">
      <c r="A269" s="253"/>
      <c r="B269" s="253"/>
      <c r="C269" s="362"/>
      <c r="D269" s="309"/>
      <c r="E269" s="372" t="s">
        <v>145</v>
      </c>
      <c r="F269" s="372"/>
      <c r="G269" s="372"/>
      <c r="H269" s="373" t="s">
        <v>400</v>
      </c>
      <c r="I269" s="318">
        <v>4688769</v>
      </c>
      <c r="J269" s="318">
        <v>3125846</v>
      </c>
      <c r="K269" s="319"/>
      <c r="L269" s="318"/>
      <c r="M269" s="318"/>
      <c r="N269" s="320"/>
      <c r="O269" s="320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  <c r="AC269" s="262"/>
      <c r="AD269" s="262"/>
      <c r="AE269" s="262"/>
      <c r="AF269" s="262"/>
      <c r="AG269" s="262"/>
      <c r="AH269" s="262"/>
      <c r="AI269" s="262"/>
      <c r="AJ269" s="262"/>
      <c r="AK269" s="262"/>
      <c r="AL269" s="262"/>
      <c r="AM269" s="262"/>
      <c r="AN269" s="262"/>
      <c r="AO269" s="262"/>
    </row>
    <row r="270" spans="1:41" s="263" customFormat="1">
      <c r="A270" s="253"/>
      <c r="B270" s="253"/>
      <c r="C270" s="362"/>
      <c r="D270" s="309"/>
      <c r="E270" s="372" t="s">
        <v>146</v>
      </c>
      <c r="F270" s="372"/>
      <c r="G270" s="372"/>
      <c r="H270" s="373" t="s">
        <v>401</v>
      </c>
      <c r="I270" s="318">
        <v>805000</v>
      </c>
      <c r="J270" s="318"/>
      <c r="K270" s="319"/>
      <c r="L270" s="318"/>
      <c r="M270" s="318"/>
      <c r="N270" s="320"/>
      <c r="O270" s="320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  <c r="AC270" s="262"/>
      <c r="AD270" s="262"/>
      <c r="AE270" s="262"/>
      <c r="AF270" s="262"/>
      <c r="AG270" s="262"/>
      <c r="AH270" s="262"/>
      <c r="AI270" s="262"/>
      <c r="AJ270" s="262"/>
      <c r="AK270" s="262"/>
      <c r="AL270" s="262"/>
      <c r="AM270" s="262"/>
      <c r="AN270" s="262"/>
      <c r="AO270" s="262"/>
    </row>
    <row r="271" spans="1:41" s="263" customFormat="1">
      <c r="A271" s="253"/>
      <c r="B271" s="253"/>
      <c r="C271" s="362"/>
      <c r="D271" s="309"/>
      <c r="E271" s="372" t="s">
        <v>147</v>
      </c>
      <c r="F271" s="372"/>
      <c r="G271" s="372"/>
      <c r="H271" s="373" t="s">
        <v>402</v>
      </c>
      <c r="I271" s="318">
        <v>1541786</v>
      </c>
      <c r="J271" s="318"/>
      <c r="K271" s="318"/>
      <c r="L271" s="318"/>
      <c r="M271" s="318"/>
      <c r="N271" s="320"/>
      <c r="O271" s="320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  <c r="AC271" s="262"/>
      <c r="AD271" s="262"/>
      <c r="AE271" s="262"/>
      <c r="AF271" s="262"/>
      <c r="AG271" s="262"/>
      <c r="AH271" s="262"/>
      <c r="AI271" s="262"/>
      <c r="AJ271" s="262"/>
      <c r="AK271" s="262"/>
      <c r="AL271" s="262"/>
      <c r="AM271" s="262"/>
      <c r="AN271" s="262"/>
      <c r="AO271" s="262"/>
    </row>
    <row r="272" spans="1:41" s="218" customFormat="1">
      <c r="A272" s="18"/>
      <c r="B272" s="18"/>
      <c r="C272" s="362"/>
      <c r="D272" s="309"/>
      <c r="E272" s="372" t="s">
        <v>148</v>
      </c>
      <c r="F272" s="372"/>
      <c r="G272" s="372"/>
      <c r="H272" s="373" t="s">
        <v>403</v>
      </c>
      <c r="I272" s="318">
        <v>18384324</v>
      </c>
      <c r="J272" s="318"/>
      <c r="K272" s="319"/>
      <c r="L272" s="318"/>
      <c r="M272" s="318"/>
      <c r="N272" s="320"/>
      <c r="O272" s="320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s="218" customFormat="1">
      <c r="A273" s="18"/>
      <c r="B273" s="18"/>
      <c r="C273" s="362"/>
      <c r="D273" s="309"/>
      <c r="E273" s="372" t="s">
        <v>149</v>
      </c>
      <c r="F273" s="372"/>
      <c r="G273" s="372"/>
      <c r="H273" s="373" t="s">
        <v>404</v>
      </c>
      <c r="I273" s="318">
        <v>8151600</v>
      </c>
      <c r="J273" s="318"/>
      <c r="K273" s="319"/>
      <c r="L273" s="318"/>
      <c r="M273" s="318"/>
      <c r="N273" s="320"/>
      <c r="O273" s="3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s="218" customFormat="1">
      <c r="A274" s="18"/>
      <c r="B274" s="18"/>
      <c r="C274" s="362"/>
      <c r="D274" s="309"/>
      <c r="E274" s="372" t="s">
        <v>150</v>
      </c>
      <c r="F274" s="372"/>
      <c r="G274" s="372"/>
      <c r="H274" s="373" t="s">
        <v>405</v>
      </c>
      <c r="I274" s="318">
        <v>5331526</v>
      </c>
      <c r="J274" s="318">
        <v>2500000</v>
      </c>
      <c r="K274" s="319"/>
      <c r="L274" s="318"/>
      <c r="M274" s="318"/>
      <c r="N274" s="320"/>
      <c r="O274" s="320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s="218" customFormat="1">
      <c r="A275" s="18"/>
      <c r="B275" s="18"/>
      <c r="C275" s="362"/>
      <c r="D275" s="309"/>
      <c r="E275" s="372" t="s">
        <v>151</v>
      </c>
      <c r="F275" s="372"/>
      <c r="G275" s="372"/>
      <c r="H275" s="373" t="s">
        <v>406</v>
      </c>
      <c r="I275" s="318">
        <v>500000</v>
      </c>
      <c r="J275" s="318"/>
      <c r="K275" s="319"/>
      <c r="L275" s="318"/>
      <c r="M275" s="318"/>
      <c r="N275" s="320"/>
      <c r="O275" s="320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s="218" customFormat="1" ht="15.75" thickBot="1">
      <c r="A276" s="18"/>
      <c r="B276" s="18"/>
      <c r="C276" s="355"/>
      <c r="D276" s="265"/>
      <c r="E276" s="367" t="s">
        <v>1</v>
      </c>
      <c r="F276" s="367"/>
      <c r="G276" s="367"/>
      <c r="H276" s="378" t="s">
        <v>2</v>
      </c>
      <c r="I276" s="281">
        <v>600000</v>
      </c>
      <c r="J276" s="281"/>
      <c r="K276" s="301"/>
      <c r="L276" s="281"/>
      <c r="M276" s="281"/>
      <c r="N276" s="300"/>
      <c r="O276" s="300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s="400" customFormat="1" ht="15.75" thickBot="1">
      <c r="A277" s="234"/>
      <c r="B277" s="234"/>
      <c r="C277" s="398"/>
      <c r="D277" s="245" t="s">
        <v>10</v>
      </c>
      <c r="E277" s="245"/>
      <c r="F277" s="245"/>
      <c r="G277" s="245"/>
      <c r="H277" s="248" t="s">
        <v>407</v>
      </c>
      <c r="I277" s="347">
        <f>SUM(I278:I284)</f>
        <v>15030085</v>
      </c>
      <c r="J277" s="347">
        <f>SUM(J278:J284)</f>
        <v>13300000</v>
      </c>
      <c r="K277" s="377">
        <f>SUM(K278+K284)</f>
        <v>0</v>
      </c>
      <c r="L277" s="347">
        <f>SUM(L278:L284)</f>
        <v>0</v>
      </c>
      <c r="M277" s="347">
        <f>SUM(M278:M284)</f>
        <v>0</v>
      </c>
      <c r="N277" s="241">
        <f>SUM(N278:N284)</f>
        <v>0</v>
      </c>
      <c r="O277" s="241">
        <f>SUM(I277+J277+K277+L277+M277+N277)</f>
        <v>28330085</v>
      </c>
      <c r="P277" s="399"/>
      <c r="Q277" s="399"/>
      <c r="R277" s="399"/>
      <c r="S277" s="399"/>
      <c r="T277" s="399"/>
      <c r="U277" s="399"/>
      <c r="V277" s="399"/>
      <c r="W277" s="399"/>
      <c r="X277" s="399"/>
      <c r="Y277" s="399"/>
      <c r="Z277" s="399"/>
      <c r="AA277" s="399"/>
      <c r="AB277" s="399"/>
      <c r="AC277" s="399"/>
      <c r="AD277" s="399"/>
      <c r="AE277" s="399"/>
      <c r="AF277" s="399"/>
      <c r="AG277" s="399"/>
      <c r="AH277" s="399"/>
      <c r="AI277" s="399"/>
      <c r="AJ277" s="399"/>
      <c r="AK277" s="399"/>
      <c r="AL277" s="399"/>
      <c r="AM277" s="399"/>
      <c r="AN277" s="399"/>
      <c r="AO277" s="399"/>
    </row>
    <row r="278" spans="1:41" s="401" customFormat="1">
      <c r="A278" s="253"/>
      <c r="B278" s="253"/>
      <c r="C278" s="368"/>
      <c r="D278" s="369"/>
      <c r="E278" s="370" t="s">
        <v>144</v>
      </c>
      <c r="F278" s="370"/>
      <c r="G278" s="370"/>
      <c r="H278" s="371" t="s">
        <v>408</v>
      </c>
      <c r="I278" s="352">
        <v>4660306</v>
      </c>
      <c r="J278" s="352">
        <v>1000000</v>
      </c>
      <c r="K278" s="353"/>
      <c r="L278" s="352"/>
      <c r="M278" s="352"/>
      <c r="N278" s="354"/>
      <c r="O278" s="354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  <c r="AC278" s="262"/>
      <c r="AD278" s="262"/>
      <c r="AE278" s="262"/>
      <c r="AF278" s="262"/>
      <c r="AG278" s="262"/>
      <c r="AH278" s="262"/>
      <c r="AI278" s="262"/>
      <c r="AJ278" s="262"/>
      <c r="AK278" s="262"/>
      <c r="AL278" s="262"/>
      <c r="AM278" s="262"/>
      <c r="AN278" s="262"/>
      <c r="AO278" s="262"/>
    </row>
    <row r="279" spans="1:41" s="401" customFormat="1">
      <c r="A279" s="253"/>
      <c r="B279" s="253"/>
      <c r="C279" s="362"/>
      <c r="D279" s="309"/>
      <c r="E279" s="372" t="s">
        <v>145</v>
      </c>
      <c r="F279" s="372"/>
      <c r="G279" s="372"/>
      <c r="H279" s="373" t="s">
        <v>409</v>
      </c>
      <c r="I279" s="318">
        <v>7044541</v>
      </c>
      <c r="J279" s="318"/>
      <c r="K279" s="319"/>
      <c r="L279" s="318"/>
      <c r="M279" s="318"/>
      <c r="N279" s="320"/>
      <c r="O279" s="320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  <c r="AC279" s="262"/>
      <c r="AD279" s="262"/>
      <c r="AE279" s="262"/>
      <c r="AF279" s="262"/>
      <c r="AG279" s="262"/>
      <c r="AH279" s="262"/>
      <c r="AI279" s="262"/>
      <c r="AJ279" s="262"/>
      <c r="AK279" s="262"/>
      <c r="AL279" s="262"/>
      <c r="AM279" s="262"/>
      <c r="AN279" s="262"/>
      <c r="AO279" s="262"/>
    </row>
    <row r="280" spans="1:41" s="401" customFormat="1">
      <c r="A280" s="253"/>
      <c r="B280" s="253"/>
      <c r="C280" s="374"/>
      <c r="D280" s="360"/>
      <c r="E280" s="365" t="s">
        <v>146</v>
      </c>
      <c r="F280" s="365"/>
      <c r="G280" s="365"/>
      <c r="H280" s="366" t="s">
        <v>410</v>
      </c>
      <c r="I280" s="356">
        <v>316050</v>
      </c>
      <c r="J280" s="356">
        <v>800000</v>
      </c>
      <c r="K280" s="357"/>
      <c r="L280" s="356"/>
      <c r="M280" s="356"/>
      <c r="N280" s="358"/>
      <c r="O280" s="358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  <c r="AC280" s="262"/>
      <c r="AD280" s="262"/>
      <c r="AE280" s="262"/>
      <c r="AF280" s="262"/>
      <c r="AG280" s="262"/>
      <c r="AH280" s="262"/>
      <c r="AI280" s="262"/>
      <c r="AJ280" s="262"/>
      <c r="AK280" s="262"/>
      <c r="AL280" s="262"/>
      <c r="AM280" s="262"/>
      <c r="AN280" s="262"/>
      <c r="AO280" s="262"/>
    </row>
    <row r="281" spans="1:41" s="401" customFormat="1">
      <c r="A281" s="253"/>
      <c r="B281" s="253"/>
      <c r="C281" s="362"/>
      <c r="D281" s="309"/>
      <c r="E281" s="372" t="s">
        <v>147</v>
      </c>
      <c r="F281" s="372"/>
      <c r="G281" s="372"/>
      <c r="H281" s="373" t="s">
        <v>411</v>
      </c>
      <c r="I281" s="318">
        <v>314475</v>
      </c>
      <c r="J281" s="318"/>
      <c r="K281" s="319"/>
      <c r="L281" s="318"/>
      <c r="M281" s="318"/>
      <c r="N281" s="320"/>
      <c r="O281" s="320"/>
      <c r="P281" s="262"/>
      <c r="Q281" s="262"/>
      <c r="R281" s="262"/>
      <c r="S281" s="262"/>
      <c r="T281" s="262"/>
      <c r="U281" s="262"/>
      <c r="V281" s="262"/>
      <c r="W281" s="262"/>
      <c r="X281" s="262"/>
      <c r="Y281" s="262"/>
      <c r="Z281" s="262"/>
      <c r="AA281" s="262"/>
      <c r="AB281" s="262"/>
      <c r="AC281" s="262"/>
      <c r="AD281" s="262"/>
      <c r="AE281" s="262"/>
      <c r="AF281" s="262"/>
      <c r="AG281" s="262"/>
      <c r="AH281" s="262"/>
      <c r="AI281" s="262"/>
      <c r="AJ281" s="262"/>
      <c r="AK281" s="262"/>
      <c r="AL281" s="262"/>
      <c r="AM281" s="262"/>
      <c r="AN281" s="262"/>
      <c r="AO281" s="262"/>
    </row>
    <row r="282" spans="1:41" s="401" customFormat="1">
      <c r="A282" s="253"/>
      <c r="B282" s="253"/>
      <c r="C282" s="362"/>
      <c r="D282" s="309"/>
      <c r="E282" s="372" t="s">
        <v>149</v>
      </c>
      <c r="F282" s="372"/>
      <c r="G282" s="372"/>
      <c r="H282" s="373" t="s">
        <v>412</v>
      </c>
      <c r="I282" s="318">
        <v>813413</v>
      </c>
      <c r="J282" s="318">
        <v>4500000</v>
      </c>
      <c r="K282" s="319"/>
      <c r="L282" s="318"/>
      <c r="M282" s="318"/>
      <c r="N282" s="320"/>
      <c r="O282" s="320"/>
      <c r="P282" s="262"/>
      <c r="Q282" s="262"/>
      <c r="R282" s="262"/>
      <c r="S282" s="262"/>
      <c r="T282" s="262"/>
      <c r="U282" s="262"/>
      <c r="V282" s="262"/>
      <c r="W282" s="262"/>
      <c r="X282" s="262"/>
      <c r="Y282" s="262"/>
      <c r="Z282" s="262"/>
      <c r="AA282" s="262"/>
      <c r="AB282" s="262"/>
      <c r="AC282" s="262"/>
      <c r="AD282" s="262"/>
      <c r="AE282" s="262"/>
      <c r="AF282" s="262"/>
      <c r="AG282" s="262"/>
      <c r="AH282" s="262"/>
      <c r="AI282" s="262"/>
      <c r="AJ282" s="262"/>
      <c r="AK282" s="262"/>
      <c r="AL282" s="262"/>
      <c r="AM282" s="262"/>
      <c r="AN282" s="262"/>
      <c r="AO282" s="262"/>
    </row>
    <row r="283" spans="1:41" s="401" customFormat="1">
      <c r="A283" s="253"/>
      <c r="B283" s="253"/>
      <c r="C283" s="374"/>
      <c r="D283" s="360"/>
      <c r="E283" s="365" t="s">
        <v>150</v>
      </c>
      <c r="F283" s="365"/>
      <c r="G283" s="365"/>
      <c r="H283" s="366" t="s">
        <v>413</v>
      </c>
      <c r="I283" s="356">
        <v>300000</v>
      </c>
      <c r="J283" s="356"/>
      <c r="K283" s="357"/>
      <c r="L283" s="356"/>
      <c r="M283" s="356"/>
      <c r="N283" s="358"/>
      <c r="O283" s="358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A283" s="262"/>
      <c r="AB283" s="262"/>
      <c r="AC283" s="262"/>
      <c r="AD283" s="262"/>
      <c r="AE283" s="262"/>
      <c r="AF283" s="262"/>
      <c r="AG283" s="262"/>
      <c r="AH283" s="262"/>
      <c r="AI283" s="262"/>
      <c r="AJ283" s="262"/>
      <c r="AK283" s="262"/>
      <c r="AL283" s="262"/>
      <c r="AM283" s="262"/>
      <c r="AN283" s="262"/>
      <c r="AO283" s="262"/>
    </row>
    <row r="284" spans="1:41" s="401" customFormat="1" ht="15.75" thickBot="1">
      <c r="A284" s="253"/>
      <c r="B284" s="253"/>
      <c r="C284" s="355"/>
      <c r="D284" s="265"/>
      <c r="E284" s="367" t="s">
        <v>1</v>
      </c>
      <c r="F284" s="367"/>
      <c r="G284" s="367"/>
      <c r="H284" s="378" t="s">
        <v>2</v>
      </c>
      <c r="I284" s="281">
        <v>1581300</v>
      </c>
      <c r="J284" s="281">
        <v>7000000</v>
      </c>
      <c r="K284" s="301"/>
      <c r="L284" s="281"/>
      <c r="M284" s="281"/>
      <c r="N284" s="300"/>
      <c r="O284" s="300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  <c r="AC284" s="262"/>
      <c r="AD284" s="262"/>
      <c r="AE284" s="262"/>
      <c r="AF284" s="262"/>
      <c r="AG284" s="262"/>
      <c r="AH284" s="262"/>
      <c r="AI284" s="262"/>
      <c r="AJ284" s="262"/>
      <c r="AK284" s="262"/>
      <c r="AL284" s="262"/>
      <c r="AM284" s="262"/>
      <c r="AN284" s="262"/>
      <c r="AO284" s="262"/>
    </row>
    <row r="285" spans="1:41" s="400" customFormat="1" ht="15.75" thickBot="1">
      <c r="A285" s="234"/>
      <c r="B285" s="234"/>
      <c r="C285" s="398"/>
      <c r="D285" s="245" t="s">
        <v>119</v>
      </c>
      <c r="E285" s="245"/>
      <c r="F285" s="245"/>
      <c r="G285" s="245"/>
      <c r="H285" s="248" t="s">
        <v>414</v>
      </c>
      <c r="I285" s="347">
        <f t="shared" ref="I285:N285" si="5">SUM(I286:I289)</f>
        <v>6545000</v>
      </c>
      <c r="J285" s="347">
        <f t="shared" si="5"/>
        <v>1300000</v>
      </c>
      <c r="K285" s="347">
        <f t="shared" si="5"/>
        <v>800000</v>
      </c>
      <c r="L285" s="347">
        <f t="shared" si="5"/>
        <v>0</v>
      </c>
      <c r="M285" s="347">
        <f t="shared" si="5"/>
        <v>0</v>
      </c>
      <c r="N285" s="241">
        <f t="shared" si="5"/>
        <v>0</v>
      </c>
      <c r="O285" s="241">
        <f>SUM(I285+J285+K285+L285+M285+N285)</f>
        <v>8645000</v>
      </c>
      <c r="P285" s="399"/>
      <c r="Q285" s="399"/>
      <c r="R285" s="399"/>
      <c r="S285" s="399"/>
      <c r="T285" s="399"/>
      <c r="U285" s="399"/>
      <c r="V285" s="399"/>
      <c r="W285" s="399"/>
      <c r="X285" s="399"/>
      <c r="Y285" s="399"/>
      <c r="Z285" s="399"/>
      <c r="AA285" s="399"/>
      <c r="AB285" s="399"/>
      <c r="AC285" s="399"/>
      <c r="AD285" s="399"/>
      <c r="AE285" s="399"/>
      <c r="AF285" s="399"/>
      <c r="AG285" s="399"/>
      <c r="AH285" s="399"/>
      <c r="AI285" s="399"/>
      <c r="AJ285" s="399"/>
      <c r="AK285" s="399"/>
      <c r="AL285" s="399"/>
      <c r="AM285" s="399"/>
      <c r="AN285" s="399"/>
      <c r="AO285" s="399"/>
    </row>
    <row r="286" spans="1:41" s="263" customFormat="1">
      <c r="A286" s="253"/>
      <c r="B286" s="253"/>
      <c r="C286" s="368"/>
      <c r="D286" s="369"/>
      <c r="E286" s="370" t="s">
        <v>144</v>
      </c>
      <c r="F286" s="370"/>
      <c r="G286" s="370"/>
      <c r="H286" s="371" t="s">
        <v>415</v>
      </c>
      <c r="I286" s="352">
        <v>5620000</v>
      </c>
      <c r="J286" s="352"/>
      <c r="K286" s="352"/>
      <c r="L286" s="352"/>
      <c r="M286" s="352"/>
      <c r="N286" s="354"/>
      <c r="O286" s="354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  <c r="AC286" s="262"/>
      <c r="AD286" s="262"/>
      <c r="AE286" s="262"/>
      <c r="AF286" s="262"/>
      <c r="AG286" s="262"/>
      <c r="AH286" s="262"/>
      <c r="AI286" s="262"/>
      <c r="AJ286" s="262"/>
      <c r="AK286" s="262"/>
      <c r="AL286" s="262"/>
      <c r="AM286" s="262"/>
      <c r="AN286" s="262"/>
      <c r="AO286" s="262"/>
    </row>
    <row r="287" spans="1:41" s="263" customFormat="1">
      <c r="A287" s="253"/>
      <c r="B287" s="253"/>
      <c r="C287" s="362"/>
      <c r="D287" s="309"/>
      <c r="E287" s="372" t="s">
        <v>145</v>
      </c>
      <c r="F287" s="372"/>
      <c r="G287" s="372"/>
      <c r="H287" s="373" t="s">
        <v>416</v>
      </c>
      <c r="I287" s="318">
        <v>525000</v>
      </c>
      <c r="J287" s="318">
        <v>1000000</v>
      </c>
      <c r="K287" s="318">
        <v>800000</v>
      </c>
      <c r="L287" s="318"/>
      <c r="M287" s="318"/>
      <c r="N287" s="320"/>
      <c r="O287" s="320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  <c r="AC287" s="262"/>
      <c r="AD287" s="262"/>
      <c r="AE287" s="262"/>
      <c r="AF287" s="262"/>
      <c r="AG287" s="262"/>
      <c r="AH287" s="262"/>
      <c r="AI287" s="262"/>
      <c r="AJ287" s="262"/>
      <c r="AK287" s="262"/>
      <c r="AL287" s="262"/>
      <c r="AM287" s="262"/>
      <c r="AN287" s="262"/>
      <c r="AO287" s="262"/>
    </row>
    <row r="288" spans="1:41" s="263" customFormat="1">
      <c r="A288" s="253"/>
      <c r="B288" s="253"/>
      <c r="C288" s="362"/>
      <c r="D288" s="309"/>
      <c r="E288" s="372" t="s">
        <v>146</v>
      </c>
      <c r="F288" s="372"/>
      <c r="G288" s="372"/>
      <c r="H288" s="373" t="s">
        <v>417</v>
      </c>
      <c r="I288" s="318"/>
      <c r="J288" s="318"/>
      <c r="K288" s="319"/>
      <c r="L288" s="318"/>
      <c r="M288" s="318"/>
      <c r="N288" s="320"/>
      <c r="O288" s="320"/>
      <c r="P288" s="262"/>
      <c r="Q288" s="262"/>
      <c r="R288" s="262"/>
      <c r="S288" s="262"/>
      <c r="T288" s="262"/>
      <c r="U288" s="262"/>
      <c r="V288" s="262"/>
      <c r="W288" s="262"/>
      <c r="X288" s="262"/>
      <c r="Y288" s="262"/>
      <c r="Z288" s="262"/>
      <c r="AA288" s="262"/>
      <c r="AB288" s="262"/>
      <c r="AC288" s="262"/>
      <c r="AD288" s="262"/>
      <c r="AE288" s="262"/>
      <c r="AF288" s="262"/>
      <c r="AG288" s="262"/>
      <c r="AH288" s="262"/>
      <c r="AI288" s="262"/>
      <c r="AJ288" s="262"/>
      <c r="AK288" s="262"/>
      <c r="AL288" s="262"/>
      <c r="AM288" s="262"/>
      <c r="AN288" s="262"/>
      <c r="AO288" s="262"/>
    </row>
    <row r="289" spans="1:41" s="263" customFormat="1" ht="15.75" thickBot="1">
      <c r="A289" s="253"/>
      <c r="B289" s="253"/>
      <c r="C289" s="362"/>
      <c r="D289" s="309"/>
      <c r="E289" s="372" t="s">
        <v>1</v>
      </c>
      <c r="F289" s="372"/>
      <c r="G289" s="372"/>
      <c r="H289" s="373" t="s">
        <v>2</v>
      </c>
      <c r="I289" s="318">
        <v>400000</v>
      </c>
      <c r="J289" s="318">
        <v>300000</v>
      </c>
      <c r="K289" s="319"/>
      <c r="L289" s="318"/>
      <c r="M289" s="318"/>
      <c r="N289" s="320"/>
      <c r="O289" s="320"/>
      <c r="P289" s="262"/>
      <c r="Q289" s="262"/>
      <c r="R289" s="262"/>
      <c r="S289" s="262"/>
      <c r="T289" s="262"/>
      <c r="U289" s="262"/>
      <c r="V289" s="262"/>
      <c r="W289" s="262"/>
      <c r="X289" s="262"/>
      <c r="Y289" s="262"/>
      <c r="Z289" s="262"/>
      <c r="AA289" s="262"/>
      <c r="AB289" s="262"/>
      <c r="AC289" s="262"/>
      <c r="AD289" s="262"/>
      <c r="AE289" s="262"/>
      <c r="AF289" s="262"/>
      <c r="AG289" s="262"/>
      <c r="AH289" s="262"/>
      <c r="AI289" s="262"/>
      <c r="AJ289" s="262"/>
      <c r="AK289" s="262"/>
      <c r="AL289" s="262"/>
      <c r="AM289" s="262"/>
      <c r="AN289" s="262"/>
      <c r="AO289" s="262"/>
    </row>
    <row r="290" spans="1:41" s="400" customFormat="1" ht="15.75" thickBot="1">
      <c r="A290" s="234"/>
      <c r="B290" s="234"/>
      <c r="C290" s="398"/>
      <c r="D290" s="245" t="s">
        <v>12</v>
      </c>
      <c r="E290" s="245"/>
      <c r="F290" s="245"/>
      <c r="G290" s="245"/>
      <c r="H290" s="248" t="s">
        <v>418</v>
      </c>
      <c r="I290" s="347">
        <f t="shared" ref="I290:N290" si="6">SUM(I291:I302)</f>
        <v>21305017</v>
      </c>
      <c r="J290" s="347">
        <f t="shared" si="6"/>
        <v>103410696</v>
      </c>
      <c r="K290" s="377">
        <f t="shared" si="6"/>
        <v>35750000</v>
      </c>
      <c r="L290" s="347">
        <f t="shared" si="6"/>
        <v>6380000</v>
      </c>
      <c r="M290" s="347">
        <f t="shared" si="6"/>
        <v>4500000</v>
      </c>
      <c r="N290" s="241">
        <f t="shared" si="6"/>
        <v>300000</v>
      </c>
      <c r="O290" s="241">
        <f>SUM(I290+J290+K290+L290+M290+N290)</f>
        <v>171645713</v>
      </c>
      <c r="P290" s="399"/>
      <c r="Q290" s="399"/>
      <c r="R290" s="399"/>
      <c r="S290" s="399"/>
      <c r="T290" s="399"/>
      <c r="U290" s="399"/>
      <c r="V290" s="399"/>
      <c r="W290" s="399"/>
      <c r="X290" s="399"/>
      <c r="Y290" s="399"/>
      <c r="Z290" s="399"/>
      <c r="AA290" s="399"/>
      <c r="AB290" s="399"/>
      <c r="AC290" s="399"/>
      <c r="AD290" s="399"/>
      <c r="AE290" s="399"/>
      <c r="AF290" s="399"/>
      <c r="AG290" s="399"/>
      <c r="AH290" s="399"/>
      <c r="AI290" s="399"/>
      <c r="AJ290" s="399"/>
      <c r="AK290" s="399"/>
      <c r="AL290" s="399"/>
      <c r="AM290" s="399"/>
      <c r="AN290" s="399"/>
      <c r="AO290" s="399"/>
    </row>
    <row r="291" spans="1:41" s="263" customFormat="1">
      <c r="A291" s="253"/>
      <c r="B291" s="253"/>
      <c r="C291" s="368"/>
      <c r="D291" s="369"/>
      <c r="E291" s="370" t="s">
        <v>144</v>
      </c>
      <c r="F291" s="370"/>
      <c r="G291" s="370"/>
      <c r="H291" s="371" t="s">
        <v>419</v>
      </c>
      <c r="I291" s="352"/>
      <c r="J291" s="352">
        <v>99210696</v>
      </c>
      <c r="K291" s="353"/>
      <c r="L291" s="352"/>
      <c r="M291" s="352"/>
      <c r="N291" s="354"/>
      <c r="O291" s="354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  <c r="AC291" s="262"/>
      <c r="AD291" s="262"/>
      <c r="AE291" s="262"/>
      <c r="AF291" s="262"/>
      <c r="AG291" s="262"/>
      <c r="AH291" s="262"/>
      <c r="AI291" s="262"/>
      <c r="AJ291" s="262"/>
      <c r="AK291" s="262"/>
      <c r="AL291" s="262"/>
      <c r="AM291" s="262"/>
      <c r="AN291" s="262"/>
      <c r="AO291" s="262"/>
    </row>
    <row r="292" spans="1:41" s="263" customFormat="1">
      <c r="A292" s="253"/>
      <c r="B292" s="253"/>
      <c r="C292" s="362"/>
      <c r="D292" s="309"/>
      <c r="E292" s="372" t="s">
        <v>145</v>
      </c>
      <c r="F292" s="372"/>
      <c r="G292" s="372"/>
      <c r="H292" s="373" t="s">
        <v>420</v>
      </c>
      <c r="I292" s="318"/>
      <c r="J292" s="318"/>
      <c r="K292" s="318"/>
      <c r="L292" s="318"/>
      <c r="M292" s="318"/>
      <c r="N292" s="320"/>
      <c r="O292" s="320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  <c r="AC292" s="262"/>
      <c r="AD292" s="262"/>
      <c r="AE292" s="262"/>
      <c r="AF292" s="262"/>
      <c r="AG292" s="262"/>
      <c r="AH292" s="262"/>
      <c r="AI292" s="262"/>
      <c r="AJ292" s="262"/>
      <c r="AK292" s="262"/>
      <c r="AL292" s="262"/>
      <c r="AM292" s="262"/>
      <c r="AN292" s="262"/>
      <c r="AO292" s="262"/>
    </row>
    <row r="293" spans="1:41" s="263" customFormat="1">
      <c r="A293" s="253"/>
      <c r="B293" s="253"/>
      <c r="C293" s="362"/>
      <c r="D293" s="309"/>
      <c r="E293" s="372" t="s">
        <v>146</v>
      </c>
      <c r="F293" s="372"/>
      <c r="G293" s="372"/>
      <c r="H293" s="373" t="s">
        <v>421</v>
      </c>
      <c r="I293" s="318"/>
      <c r="J293" s="318"/>
      <c r="K293" s="319"/>
      <c r="L293" s="318"/>
      <c r="M293" s="318"/>
      <c r="N293" s="320"/>
      <c r="O293" s="320"/>
      <c r="P293" s="262"/>
      <c r="Q293" s="262"/>
      <c r="R293" s="262"/>
      <c r="S293" s="262"/>
      <c r="T293" s="262"/>
      <c r="U293" s="262"/>
      <c r="V293" s="262"/>
      <c r="W293" s="262"/>
      <c r="X293" s="262"/>
      <c r="Y293" s="262"/>
      <c r="Z293" s="262"/>
      <c r="AA293" s="262"/>
      <c r="AB293" s="262"/>
      <c r="AC293" s="262"/>
      <c r="AD293" s="262"/>
      <c r="AE293" s="262"/>
      <c r="AF293" s="262"/>
      <c r="AG293" s="262"/>
      <c r="AH293" s="262"/>
      <c r="AI293" s="262"/>
      <c r="AJ293" s="262"/>
      <c r="AK293" s="262"/>
      <c r="AL293" s="262"/>
      <c r="AM293" s="262"/>
      <c r="AN293" s="262"/>
      <c r="AO293" s="262"/>
    </row>
    <row r="294" spans="1:41" s="263" customFormat="1">
      <c r="A294" s="253"/>
      <c r="B294" s="253"/>
      <c r="C294" s="362"/>
      <c r="D294" s="309"/>
      <c r="E294" s="372" t="s">
        <v>147</v>
      </c>
      <c r="F294" s="372"/>
      <c r="G294" s="372"/>
      <c r="H294" s="373" t="s">
        <v>422</v>
      </c>
      <c r="I294" s="318">
        <v>10000000</v>
      </c>
      <c r="J294" s="318"/>
      <c r="K294" s="319"/>
      <c r="L294" s="318"/>
      <c r="M294" s="318"/>
      <c r="N294" s="320"/>
      <c r="O294" s="320"/>
      <c r="P294" s="262"/>
      <c r="Q294" s="262"/>
      <c r="R294" s="262"/>
      <c r="S294" s="262"/>
      <c r="T294" s="262"/>
      <c r="U294" s="262"/>
      <c r="V294" s="262"/>
      <c r="W294" s="262"/>
      <c r="X294" s="262"/>
      <c r="Y294" s="262"/>
      <c r="Z294" s="262"/>
      <c r="AA294" s="262"/>
      <c r="AB294" s="262"/>
      <c r="AC294" s="262"/>
      <c r="AD294" s="262"/>
      <c r="AE294" s="262"/>
      <c r="AF294" s="262"/>
      <c r="AG294" s="262"/>
      <c r="AH294" s="262"/>
      <c r="AI294" s="262"/>
      <c r="AJ294" s="262"/>
      <c r="AK294" s="262"/>
      <c r="AL294" s="262"/>
      <c r="AM294" s="262"/>
      <c r="AN294" s="262"/>
      <c r="AO294" s="262"/>
    </row>
    <row r="295" spans="1:41" s="263" customFormat="1">
      <c r="A295" s="253"/>
      <c r="B295" s="253"/>
      <c r="C295" s="362"/>
      <c r="D295" s="309"/>
      <c r="E295" s="372" t="s">
        <v>148</v>
      </c>
      <c r="F295" s="372"/>
      <c r="G295" s="372"/>
      <c r="H295" s="373" t="s">
        <v>423</v>
      </c>
      <c r="I295" s="318"/>
      <c r="J295" s="318"/>
      <c r="K295" s="319"/>
      <c r="L295" s="318"/>
      <c r="M295" s="318"/>
      <c r="N295" s="320"/>
      <c r="O295" s="320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  <c r="AC295" s="262"/>
      <c r="AD295" s="262"/>
      <c r="AE295" s="262"/>
      <c r="AF295" s="262"/>
      <c r="AG295" s="262"/>
      <c r="AH295" s="262"/>
      <c r="AI295" s="262"/>
      <c r="AJ295" s="262"/>
      <c r="AK295" s="262"/>
      <c r="AL295" s="262"/>
      <c r="AM295" s="262"/>
      <c r="AN295" s="262"/>
      <c r="AO295" s="262"/>
    </row>
    <row r="296" spans="1:41" s="263" customFormat="1">
      <c r="A296" s="253"/>
      <c r="B296" s="253"/>
      <c r="C296" s="362"/>
      <c r="D296" s="309"/>
      <c r="E296" s="372" t="s">
        <v>149</v>
      </c>
      <c r="F296" s="372"/>
      <c r="G296" s="372"/>
      <c r="H296" s="373" t="s">
        <v>424</v>
      </c>
      <c r="I296" s="318"/>
      <c r="J296" s="318"/>
      <c r="K296" s="319"/>
      <c r="L296" s="318"/>
      <c r="M296" s="318"/>
      <c r="N296" s="320"/>
      <c r="O296" s="320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  <c r="AC296" s="262"/>
      <c r="AD296" s="262"/>
      <c r="AE296" s="262"/>
      <c r="AF296" s="262"/>
      <c r="AG296" s="262"/>
      <c r="AH296" s="262"/>
      <c r="AI296" s="262"/>
      <c r="AJ296" s="262"/>
      <c r="AK296" s="262"/>
      <c r="AL296" s="262"/>
      <c r="AM296" s="262"/>
      <c r="AN296" s="262"/>
      <c r="AO296" s="262"/>
    </row>
    <row r="297" spans="1:41" s="263" customFormat="1">
      <c r="A297" s="253"/>
      <c r="B297" s="253"/>
      <c r="C297" s="362"/>
      <c r="D297" s="309"/>
      <c r="E297" s="372" t="s">
        <v>150</v>
      </c>
      <c r="F297" s="372"/>
      <c r="G297" s="372"/>
      <c r="H297" s="373" t="s">
        <v>425</v>
      </c>
      <c r="I297" s="318">
        <v>5250000</v>
      </c>
      <c r="J297" s="318">
        <v>4200000</v>
      </c>
      <c r="K297" s="319">
        <v>2200000</v>
      </c>
      <c r="L297" s="318">
        <v>5980000</v>
      </c>
      <c r="M297" s="318"/>
      <c r="N297" s="320"/>
      <c r="O297" s="320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  <c r="AC297" s="262"/>
      <c r="AD297" s="262"/>
      <c r="AE297" s="262"/>
      <c r="AF297" s="262"/>
      <c r="AG297" s="262"/>
      <c r="AH297" s="262"/>
      <c r="AI297" s="262"/>
      <c r="AJ297" s="262"/>
      <c r="AK297" s="262"/>
      <c r="AL297" s="262"/>
      <c r="AM297" s="262"/>
      <c r="AN297" s="262"/>
      <c r="AO297" s="262"/>
    </row>
    <row r="298" spans="1:41" s="263" customFormat="1">
      <c r="A298" s="253"/>
      <c r="B298" s="253"/>
      <c r="C298" s="362"/>
      <c r="D298" s="309"/>
      <c r="E298" s="372" t="s">
        <v>151</v>
      </c>
      <c r="F298" s="372"/>
      <c r="G298" s="372"/>
      <c r="H298" s="373" t="s">
        <v>426</v>
      </c>
      <c r="I298" s="318"/>
      <c r="J298" s="318"/>
      <c r="K298" s="319"/>
      <c r="L298" s="318"/>
      <c r="M298" s="318"/>
      <c r="N298" s="320"/>
      <c r="O298" s="320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  <c r="AC298" s="262"/>
      <c r="AD298" s="262"/>
      <c r="AE298" s="262"/>
      <c r="AF298" s="262"/>
      <c r="AG298" s="262"/>
      <c r="AH298" s="262"/>
      <c r="AI298" s="262"/>
      <c r="AJ298" s="262"/>
      <c r="AK298" s="262"/>
      <c r="AL298" s="262"/>
      <c r="AM298" s="262"/>
      <c r="AN298" s="262"/>
      <c r="AO298" s="262"/>
    </row>
    <row r="299" spans="1:41" s="263" customFormat="1">
      <c r="A299" s="253"/>
      <c r="B299" s="253"/>
      <c r="C299" s="362"/>
      <c r="D299" s="309"/>
      <c r="E299" s="372" t="s">
        <v>212</v>
      </c>
      <c r="F299" s="372"/>
      <c r="G299" s="372"/>
      <c r="H299" s="373" t="s">
        <v>427</v>
      </c>
      <c r="I299" s="318"/>
      <c r="J299" s="318"/>
      <c r="K299" s="319"/>
      <c r="L299" s="318"/>
      <c r="M299" s="318"/>
      <c r="N299" s="320"/>
      <c r="O299" s="320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  <c r="AD299" s="262"/>
      <c r="AE299" s="262"/>
      <c r="AF299" s="262"/>
      <c r="AG299" s="262"/>
      <c r="AH299" s="262"/>
      <c r="AI299" s="262"/>
      <c r="AJ299" s="262"/>
      <c r="AK299" s="262"/>
      <c r="AL299" s="262"/>
      <c r="AM299" s="262"/>
      <c r="AN299" s="262"/>
      <c r="AO299" s="262"/>
    </row>
    <row r="300" spans="1:41" s="263" customFormat="1">
      <c r="A300" s="253"/>
      <c r="B300" s="253"/>
      <c r="C300" s="362"/>
      <c r="D300" s="309"/>
      <c r="E300" s="372" t="s">
        <v>222</v>
      </c>
      <c r="F300" s="372"/>
      <c r="G300" s="372"/>
      <c r="H300" s="373" t="s">
        <v>428</v>
      </c>
      <c r="I300" s="318">
        <v>454250</v>
      </c>
      <c r="J300" s="318"/>
      <c r="K300" s="319"/>
      <c r="L300" s="318"/>
      <c r="M300" s="318"/>
      <c r="N300" s="320"/>
      <c r="O300" s="320"/>
      <c r="P300" s="262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2"/>
      <c r="AC300" s="262"/>
      <c r="AD300" s="262"/>
      <c r="AE300" s="262"/>
      <c r="AF300" s="262"/>
      <c r="AG300" s="262"/>
      <c r="AH300" s="262"/>
      <c r="AI300" s="262"/>
      <c r="AJ300" s="262"/>
      <c r="AK300" s="262"/>
      <c r="AL300" s="262"/>
      <c r="AM300" s="262"/>
      <c r="AN300" s="262"/>
      <c r="AO300" s="262"/>
    </row>
    <row r="301" spans="1:41" s="263" customFormat="1">
      <c r="A301" s="253"/>
      <c r="B301" s="253"/>
      <c r="C301" s="362"/>
      <c r="D301" s="309"/>
      <c r="E301" s="372" t="s">
        <v>225</v>
      </c>
      <c r="F301" s="372"/>
      <c r="G301" s="372"/>
      <c r="H301" s="373" t="s">
        <v>429</v>
      </c>
      <c r="I301" s="318"/>
      <c r="J301" s="318"/>
      <c r="K301" s="318">
        <v>33550000</v>
      </c>
      <c r="L301" s="318">
        <v>400000</v>
      </c>
      <c r="M301" s="318"/>
      <c r="N301" s="320">
        <v>300000</v>
      </c>
      <c r="O301" s="320"/>
      <c r="P301" s="262"/>
      <c r="Q301" s="262"/>
      <c r="R301" s="262"/>
      <c r="S301" s="262"/>
      <c r="T301" s="262"/>
      <c r="U301" s="262"/>
      <c r="V301" s="262"/>
      <c r="W301" s="262"/>
      <c r="X301" s="262"/>
      <c r="Y301" s="262"/>
      <c r="Z301" s="262"/>
      <c r="AA301" s="262"/>
      <c r="AB301" s="262"/>
      <c r="AC301" s="262"/>
      <c r="AD301" s="262"/>
      <c r="AE301" s="262"/>
      <c r="AF301" s="262"/>
      <c r="AG301" s="262"/>
      <c r="AH301" s="262"/>
      <c r="AI301" s="262"/>
      <c r="AJ301" s="262"/>
      <c r="AK301" s="262"/>
      <c r="AL301" s="262"/>
      <c r="AM301" s="262"/>
      <c r="AN301" s="262"/>
      <c r="AO301" s="262"/>
    </row>
    <row r="302" spans="1:41" s="263" customFormat="1" ht="15.75" thickBot="1">
      <c r="A302" s="253"/>
      <c r="B302" s="253"/>
      <c r="C302" s="362"/>
      <c r="D302" s="309"/>
      <c r="E302" s="372" t="s">
        <v>1</v>
      </c>
      <c r="F302" s="372"/>
      <c r="G302" s="372"/>
      <c r="H302" s="373" t="s">
        <v>2</v>
      </c>
      <c r="I302" s="318">
        <v>5600767</v>
      </c>
      <c r="J302" s="318"/>
      <c r="K302" s="319"/>
      <c r="L302" s="318"/>
      <c r="M302" s="318">
        <v>4500000</v>
      </c>
      <c r="N302" s="320"/>
      <c r="O302" s="320"/>
      <c r="P302" s="262"/>
      <c r="Q302" s="262"/>
      <c r="R302" s="262"/>
      <c r="S302" s="262"/>
      <c r="T302" s="262"/>
      <c r="U302" s="262"/>
      <c r="V302" s="262"/>
      <c r="W302" s="262"/>
      <c r="X302" s="262"/>
      <c r="Y302" s="262"/>
      <c r="Z302" s="262"/>
      <c r="AA302" s="262"/>
      <c r="AB302" s="262"/>
      <c r="AC302" s="262"/>
      <c r="AD302" s="262"/>
      <c r="AE302" s="262"/>
      <c r="AF302" s="262"/>
      <c r="AG302" s="262"/>
      <c r="AH302" s="262"/>
      <c r="AI302" s="262"/>
      <c r="AJ302" s="262"/>
      <c r="AK302" s="262"/>
      <c r="AL302" s="262"/>
      <c r="AM302" s="262"/>
      <c r="AN302" s="262"/>
      <c r="AO302" s="262"/>
    </row>
    <row r="303" spans="1:41" s="400" customFormat="1" ht="15.75" thickBot="1">
      <c r="A303" s="234"/>
      <c r="B303" s="234"/>
      <c r="C303" s="398"/>
      <c r="D303" s="245" t="s">
        <v>120</v>
      </c>
      <c r="E303" s="245"/>
      <c r="F303" s="245"/>
      <c r="G303" s="245"/>
      <c r="H303" s="248" t="s">
        <v>430</v>
      </c>
      <c r="I303" s="347">
        <f t="shared" ref="I303:N303" si="7">SUM(I304:I310)</f>
        <v>26526190</v>
      </c>
      <c r="J303" s="347">
        <f t="shared" si="7"/>
        <v>500000</v>
      </c>
      <c r="K303" s="377">
        <f t="shared" si="7"/>
        <v>550000</v>
      </c>
      <c r="L303" s="347">
        <f t="shared" si="7"/>
        <v>2100000</v>
      </c>
      <c r="M303" s="347">
        <f t="shared" si="7"/>
        <v>400000</v>
      </c>
      <c r="N303" s="241">
        <f t="shared" si="7"/>
        <v>0</v>
      </c>
      <c r="O303" s="241">
        <f>SUM(I303+J303+K303+L303+M303+N303)</f>
        <v>30076190</v>
      </c>
      <c r="P303" s="399"/>
      <c r="Q303" s="399"/>
      <c r="R303" s="399"/>
      <c r="S303" s="399"/>
      <c r="T303" s="399"/>
      <c r="U303" s="399"/>
      <c r="V303" s="399"/>
      <c r="W303" s="399"/>
      <c r="X303" s="399"/>
      <c r="Y303" s="399"/>
      <c r="Z303" s="399"/>
      <c r="AA303" s="399"/>
      <c r="AB303" s="399"/>
      <c r="AC303" s="399"/>
      <c r="AD303" s="399"/>
      <c r="AE303" s="399"/>
      <c r="AF303" s="399"/>
      <c r="AG303" s="399"/>
      <c r="AH303" s="399"/>
      <c r="AI303" s="399"/>
      <c r="AJ303" s="399"/>
      <c r="AK303" s="399"/>
      <c r="AL303" s="399"/>
      <c r="AM303" s="399"/>
      <c r="AN303" s="399"/>
      <c r="AO303" s="399"/>
    </row>
    <row r="304" spans="1:41" s="400" customFormat="1">
      <c r="A304" s="234"/>
      <c r="B304" s="234"/>
      <c r="C304" s="402"/>
      <c r="D304" s="256"/>
      <c r="E304" s="256" t="s">
        <v>144</v>
      </c>
      <c r="F304" s="256"/>
      <c r="G304" s="256"/>
      <c r="H304" s="258" t="s">
        <v>431</v>
      </c>
      <c r="I304" s="403"/>
      <c r="J304" s="403"/>
      <c r="K304" s="404"/>
      <c r="L304" s="403"/>
      <c r="M304" s="403"/>
      <c r="N304" s="405"/>
      <c r="O304" s="405"/>
      <c r="P304" s="399"/>
      <c r="Q304" s="399"/>
      <c r="R304" s="399"/>
      <c r="S304" s="399"/>
      <c r="T304" s="399"/>
      <c r="U304" s="399"/>
      <c r="V304" s="399"/>
      <c r="W304" s="399"/>
      <c r="X304" s="399"/>
      <c r="Y304" s="399"/>
      <c r="Z304" s="399"/>
      <c r="AA304" s="399"/>
      <c r="AB304" s="399"/>
      <c r="AC304" s="399"/>
      <c r="AD304" s="399"/>
      <c r="AE304" s="399"/>
      <c r="AF304" s="399"/>
      <c r="AG304" s="399"/>
      <c r="AH304" s="399"/>
      <c r="AI304" s="399"/>
      <c r="AJ304" s="399"/>
      <c r="AK304" s="399"/>
      <c r="AL304" s="399"/>
      <c r="AM304" s="399"/>
      <c r="AN304" s="399"/>
      <c r="AO304" s="399"/>
    </row>
    <row r="305" spans="1:41" s="263" customFormat="1">
      <c r="A305" s="253"/>
      <c r="B305" s="253"/>
      <c r="C305" s="362"/>
      <c r="D305" s="309"/>
      <c r="E305" s="372" t="s">
        <v>145</v>
      </c>
      <c r="F305" s="372"/>
      <c r="G305" s="372"/>
      <c r="H305" s="373" t="s">
        <v>432</v>
      </c>
      <c r="I305" s="318">
        <v>6544180</v>
      </c>
      <c r="J305" s="318"/>
      <c r="K305" s="319"/>
      <c r="L305" s="318"/>
      <c r="M305" s="318"/>
      <c r="N305" s="320"/>
      <c r="O305" s="320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  <c r="AC305" s="262"/>
      <c r="AD305" s="262"/>
      <c r="AE305" s="262"/>
      <c r="AF305" s="262"/>
      <c r="AG305" s="262"/>
      <c r="AH305" s="262"/>
      <c r="AI305" s="262"/>
      <c r="AJ305" s="262"/>
      <c r="AK305" s="262"/>
      <c r="AL305" s="262"/>
      <c r="AM305" s="262"/>
      <c r="AN305" s="262"/>
      <c r="AO305" s="262"/>
    </row>
    <row r="306" spans="1:41" s="263" customFormat="1">
      <c r="A306" s="253"/>
      <c r="B306" s="253"/>
      <c r="C306" s="362"/>
      <c r="D306" s="309"/>
      <c r="E306" s="372" t="s">
        <v>146</v>
      </c>
      <c r="F306" s="372"/>
      <c r="G306" s="372"/>
      <c r="H306" s="373" t="s">
        <v>433</v>
      </c>
      <c r="I306" s="318">
        <v>5200000</v>
      </c>
      <c r="J306" s="318">
        <v>300000</v>
      </c>
      <c r="K306" s="319">
        <v>450000</v>
      </c>
      <c r="L306" s="318">
        <v>600000</v>
      </c>
      <c r="M306" s="318">
        <v>400000</v>
      </c>
      <c r="N306" s="320"/>
      <c r="O306" s="320"/>
      <c r="P306" s="262"/>
      <c r="Q306" s="262"/>
      <c r="R306" s="262"/>
      <c r="S306" s="262"/>
      <c r="T306" s="262"/>
      <c r="U306" s="262"/>
      <c r="V306" s="262"/>
      <c r="W306" s="262"/>
      <c r="X306" s="262"/>
      <c r="Y306" s="262"/>
      <c r="Z306" s="262"/>
      <c r="AA306" s="262"/>
      <c r="AB306" s="262"/>
      <c r="AC306" s="262"/>
      <c r="AD306" s="262"/>
      <c r="AE306" s="262"/>
      <c r="AF306" s="262"/>
      <c r="AG306" s="262"/>
      <c r="AH306" s="262"/>
      <c r="AI306" s="262"/>
      <c r="AJ306" s="262"/>
      <c r="AK306" s="262"/>
      <c r="AL306" s="262"/>
      <c r="AM306" s="262"/>
      <c r="AN306" s="262"/>
      <c r="AO306" s="262"/>
    </row>
    <row r="307" spans="1:41" s="263" customFormat="1">
      <c r="A307" s="253"/>
      <c r="B307" s="253"/>
      <c r="C307" s="362"/>
      <c r="D307" s="309"/>
      <c r="E307" s="372" t="s">
        <v>147</v>
      </c>
      <c r="F307" s="372"/>
      <c r="G307" s="372"/>
      <c r="H307" s="373" t="s">
        <v>434</v>
      </c>
      <c r="I307" s="318"/>
      <c r="J307" s="318"/>
      <c r="K307" s="318"/>
      <c r="L307" s="318"/>
      <c r="M307" s="318"/>
      <c r="N307" s="320"/>
      <c r="O307" s="320"/>
      <c r="P307" s="262"/>
      <c r="Q307" s="262"/>
      <c r="R307" s="262"/>
      <c r="S307" s="262"/>
      <c r="T307" s="262"/>
      <c r="U307" s="262"/>
      <c r="V307" s="262"/>
      <c r="W307" s="262"/>
      <c r="X307" s="262"/>
      <c r="Y307" s="262"/>
      <c r="Z307" s="262"/>
      <c r="AA307" s="262"/>
      <c r="AB307" s="262"/>
      <c r="AC307" s="262"/>
      <c r="AD307" s="262"/>
      <c r="AE307" s="262"/>
      <c r="AF307" s="262"/>
      <c r="AG307" s="262"/>
      <c r="AH307" s="262"/>
      <c r="AI307" s="262"/>
      <c r="AJ307" s="262"/>
      <c r="AK307" s="262"/>
      <c r="AL307" s="262"/>
      <c r="AM307" s="262"/>
      <c r="AN307" s="262"/>
      <c r="AO307" s="262"/>
    </row>
    <row r="308" spans="1:41" s="263" customFormat="1">
      <c r="A308" s="253"/>
      <c r="B308" s="253"/>
      <c r="C308" s="362"/>
      <c r="D308" s="309"/>
      <c r="E308" s="372" t="s">
        <v>148</v>
      </c>
      <c r="F308" s="372"/>
      <c r="G308" s="372"/>
      <c r="H308" s="373" t="s">
        <v>435</v>
      </c>
      <c r="I308" s="318">
        <v>3210000</v>
      </c>
      <c r="J308" s="318"/>
      <c r="K308" s="318"/>
      <c r="L308" s="318"/>
      <c r="M308" s="318"/>
      <c r="N308" s="320"/>
      <c r="O308" s="320"/>
      <c r="P308" s="262"/>
      <c r="Q308" s="262"/>
      <c r="R308" s="262"/>
      <c r="S308" s="262"/>
      <c r="T308" s="262"/>
      <c r="U308" s="262"/>
      <c r="V308" s="262"/>
      <c r="W308" s="262"/>
      <c r="X308" s="262"/>
      <c r="Y308" s="262"/>
      <c r="Z308" s="262"/>
      <c r="AA308" s="262"/>
      <c r="AB308" s="262"/>
      <c r="AC308" s="262"/>
      <c r="AD308" s="262"/>
      <c r="AE308" s="262"/>
      <c r="AF308" s="262"/>
      <c r="AG308" s="262"/>
      <c r="AH308" s="262"/>
      <c r="AI308" s="262"/>
      <c r="AJ308" s="262"/>
      <c r="AK308" s="262"/>
      <c r="AL308" s="262"/>
      <c r="AM308" s="262"/>
      <c r="AN308" s="262"/>
      <c r="AO308" s="262"/>
    </row>
    <row r="309" spans="1:41" s="263" customFormat="1">
      <c r="A309" s="253"/>
      <c r="B309" s="253"/>
      <c r="C309" s="362"/>
      <c r="D309" s="309"/>
      <c r="E309" s="372" t="s">
        <v>149</v>
      </c>
      <c r="F309" s="372"/>
      <c r="G309" s="372"/>
      <c r="H309" s="373" t="s">
        <v>436</v>
      </c>
      <c r="I309" s="318">
        <v>337572</v>
      </c>
      <c r="J309" s="318"/>
      <c r="K309" s="319"/>
      <c r="L309" s="318"/>
      <c r="M309" s="318"/>
      <c r="N309" s="320"/>
      <c r="O309" s="320"/>
      <c r="P309" s="262"/>
      <c r="Q309" s="262"/>
      <c r="R309" s="262"/>
      <c r="S309" s="262"/>
      <c r="T309" s="262"/>
      <c r="U309" s="262"/>
      <c r="V309" s="262"/>
      <c r="W309" s="262"/>
      <c r="X309" s="262"/>
      <c r="Y309" s="262"/>
      <c r="Z309" s="262"/>
      <c r="AA309" s="262"/>
      <c r="AB309" s="262"/>
      <c r="AC309" s="262"/>
      <c r="AD309" s="262"/>
      <c r="AE309" s="262"/>
      <c r="AF309" s="262"/>
      <c r="AG309" s="262"/>
      <c r="AH309" s="262"/>
      <c r="AI309" s="262"/>
      <c r="AJ309" s="262"/>
      <c r="AK309" s="262"/>
      <c r="AL309" s="262"/>
      <c r="AM309" s="262"/>
      <c r="AN309" s="262"/>
      <c r="AO309" s="262"/>
    </row>
    <row r="310" spans="1:41" s="263" customFormat="1" ht="15.75" thickBot="1">
      <c r="A310" s="253"/>
      <c r="B310" s="253"/>
      <c r="C310" s="374"/>
      <c r="D310" s="360"/>
      <c r="E310" s="365" t="s">
        <v>1</v>
      </c>
      <c r="F310" s="365"/>
      <c r="G310" s="365"/>
      <c r="H310" s="366" t="s">
        <v>2</v>
      </c>
      <c r="I310" s="356">
        <v>11234438</v>
      </c>
      <c r="J310" s="356">
        <v>200000</v>
      </c>
      <c r="K310" s="356">
        <v>100000</v>
      </c>
      <c r="L310" s="356">
        <v>1500000</v>
      </c>
      <c r="M310" s="356"/>
      <c r="N310" s="358"/>
      <c r="O310" s="358"/>
      <c r="P310" s="262"/>
      <c r="Q310" s="262"/>
      <c r="R310" s="262"/>
      <c r="S310" s="262"/>
      <c r="T310" s="262"/>
      <c r="U310" s="262"/>
      <c r="V310" s="262"/>
      <c r="W310" s="262"/>
      <c r="X310" s="262"/>
      <c r="Y310" s="262"/>
      <c r="Z310" s="262"/>
      <c r="AA310" s="262"/>
      <c r="AB310" s="262"/>
      <c r="AC310" s="262"/>
      <c r="AD310" s="262"/>
      <c r="AE310" s="262"/>
      <c r="AF310" s="262"/>
      <c r="AG310" s="262"/>
      <c r="AH310" s="262"/>
      <c r="AI310" s="262"/>
      <c r="AJ310" s="262"/>
      <c r="AK310" s="262"/>
      <c r="AL310" s="262"/>
      <c r="AM310" s="262"/>
      <c r="AN310" s="262"/>
      <c r="AO310" s="262"/>
    </row>
    <row r="311" spans="1:41" s="406" customFormat="1" ht="15.75" thickBot="1">
      <c r="A311" s="36"/>
      <c r="B311" s="36"/>
      <c r="C311" s="398"/>
      <c r="D311" s="245" t="s">
        <v>18</v>
      </c>
      <c r="E311" s="245"/>
      <c r="F311" s="245"/>
      <c r="G311" s="245"/>
      <c r="H311" s="248" t="s">
        <v>437</v>
      </c>
      <c r="I311" s="347">
        <f t="shared" ref="I311:N311" si="8">SUM(I312:I316)</f>
        <v>7946064</v>
      </c>
      <c r="J311" s="347">
        <f t="shared" si="8"/>
        <v>0</v>
      </c>
      <c r="K311" s="377">
        <f t="shared" si="8"/>
        <v>0</v>
      </c>
      <c r="L311" s="347">
        <f t="shared" si="8"/>
        <v>0</v>
      </c>
      <c r="M311" s="347">
        <f t="shared" si="8"/>
        <v>0</v>
      </c>
      <c r="N311" s="241">
        <f t="shared" si="8"/>
        <v>0</v>
      </c>
      <c r="O311" s="241">
        <f>SUM(I311+J311+K311+L311+M311+N311)</f>
        <v>7946064</v>
      </c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1:41" s="263" customFormat="1">
      <c r="A312" s="253"/>
      <c r="B312" s="253"/>
      <c r="C312" s="368"/>
      <c r="D312" s="369"/>
      <c r="E312" s="370" t="s">
        <v>144</v>
      </c>
      <c r="F312" s="370"/>
      <c r="G312" s="370"/>
      <c r="H312" s="371" t="s">
        <v>438</v>
      </c>
      <c r="I312" s="352"/>
      <c r="J312" s="352"/>
      <c r="K312" s="353"/>
      <c r="L312" s="352"/>
      <c r="M312" s="352"/>
      <c r="N312" s="354"/>
      <c r="O312" s="354"/>
      <c r="P312" s="262"/>
      <c r="Q312" s="262"/>
      <c r="R312" s="262"/>
      <c r="S312" s="262"/>
      <c r="T312" s="262"/>
      <c r="U312" s="262"/>
      <c r="V312" s="262"/>
      <c r="W312" s="262"/>
      <c r="X312" s="262"/>
      <c r="Y312" s="262"/>
      <c r="Z312" s="262"/>
      <c r="AA312" s="262"/>
      <c r="AB312" s="262"/>
      <c r="AC312" s="262"/>
      <c r="AD312" s="262"/>
      <c r="AE312" s="262"/>
      <c r="AF312" s="262"/>
      <c r="AG312" s="262"/>
      <c r="AH312" s="262"/>
      <c r="AI312" s="262"/>
      <c r="AJ312" s="262"/>
      <c r="AK312" s="262"/>
      <c r="AL312" s="262"/>
      <c r="AM312" s="262"/>
      <c r="AN312" s="262"/>
      <c r="AO312" s="262"/>
    </row>
    <row r="313" spans="1:41" s="263" customFormat="1">
      <c r="A313" s="253"/>
      <c r="B313" s="253"/>
      <c r="C313" s="374"/>
      <c r="D313" s="360"/>
      <c r="E313" s="365" t="s">
        <v>145</v>
      </c>
      <c r="F313" s="365"/>
      <c r="G313" s="365"/>
      <c r="H313" s="366" t="s">
        <v>439</v>
      </c>
      <c r="I313" s="356">
        <v>7946064</v>
      </c>
      <c r="J313" s="356"/>
      <c r="K313" s="357"/>
      <c r="L313" s="356"/>
      <c r="M313" s="356"/>
      <c r="N313" s="358"/>
      <c r="O313" s="358"/>
      <c r="P313" s="262"/>
      <c r="Q313" s="262"/>
      <c r="R313" s="262"/>
      <c r="S313" s="262"/>
      <c r="T313" s="262"/>
      <c r="U313" s="262"/>
      <c r="V313" s="262"/>
      <c r="W313" s="262"/>
      <c r="X313" s="262"/>
      <c r="Y313" s="262"/>
      <c r="Z313" s="262"/>
      <c r="AA313" s="262"/>
      <c r="AB313" s="262"/>
      <c r="AC313" s="262"/>
      <c r="AD313" s="262"/>
      <c r="AE313" s="262"/>
      <c r="AF313" s="262"/>
      <c r="AG313" s="262"/>
      <c r="AH313" s="262"/>
      <c r="AI313" s="262"/>
      <c r="AJ313" s="262"/>
      <c r="AK313" s="262"/>
      <c r="AL313" s="262"/>
      <c r="AM313" s="262"/>
      <c r="AN313" s="262"/>
      <c r="AO313" s="262"/>
    </row>
    <row r="314" spans="1:41" s="263" customFormat="1">
      <c r="A314" s="253"/>
      <c r="B314" s="253"/>
      <c r="C314" s="362"/>
      <c r="D314" s="309"/>
      <c r="E314" s="372" t="s">
        <v>146</v>
      </c>
      <c r="F314" s="372"/>
      <c r="G314" s="372"/>
      <c r="H314" s="373" t="s">
        <v>440</v>
      </c>
      <c r="I314" s="318"/>
      <c r="J314" s="318"/>
      <c r="K314" s="302"/>
      <c r="L314" s="318"/>
      <c r="M314" s="318"/>
      <c r="N314" s="320"/>
      <c r="O314" s="320"/>
      <c r="P314" s="262"/>
      <c r="Q314" s="262"/>
      <c r="R314" s="262"/>
      <c r="S314" s="262"/>
      <c r="T314" s="262"/>
      <c r="U314" s="262"/>
      <c r="V314" s="262"/>
      <c r="W314" s="262"/>
      <c r="X314" s="262"/>
      <c r="Y314" s="262"/>
      <c r="Z314" s="262"/>
      <c r="AA314" s="262"/>
      <c r="AB314" s="262"/>
      <c r="AC314" s="262"/>
      <c r="AD314" s="262"/>
      <c r="AE314" s="262"/>
      <c r="AF314" s="262"/>
      <c r="AG314" s="262"/>
      <c r="AH314" s="262"/>
      <c r="AI314" s="262"/>
      <c r="AJ314" s="262"/>
      <c r="AK314" s="262"/>
      <c r="AL314" s="262"/>
      <c r="AM314" s="262"/>
      <c r="AN314" s="262"/>
      <c r="AO314" s="262"/>
    </row>
    <row r="315" spans="1:41" s="263" customFormat="1">
      <c r="A315" s="253"/>
      <c r="B315" s="253"/>
      <c r="C315" s="374"/>
      <c r="D315" s="360"/>
      <c r="E315" s="365" t="s">
        <v>147</v>
      </c>
      <c r="F315" s="365"/>
      <c r="G315" s="365"/>
      <c r="H315" s="366" t="s">
        <v>441</v>
      </c>
      <c r="I315" s="356"/>
      <c r="J315" s="356"/>
      <c r="K315" s="319"/>
      <c r="L315" s="356"/>
      <c r="M315" s="356"/>
      <c r="N315" s="358"/>
      <c r="O315" s="358"/>
      <c r="P315" s="262"/>
      <c r="Q315" s="262"/>
      <c r="R315" s="262"/>
      <c r="S315" s="262"/>
      <c r="T315" s="262"/>
      <c r="U315" s="262"/>
      <c r="V315" s="262"/>
      <c r="W315" s="262"/>
      <c r="X315" s="262"/>
      <c r="Y315" s="262"/>
      <c r="Z315" s="262"/>
      <c r="AA315" s="262"/>
      <c r="AB315" s="262"/>
      <c r="AC315" s="262"/>
      <c r="AD315" s="262"/>
      <c r="AE315" s="262"/>
      <c r="AF315" s="262"/>
      <c r="AG315" s="262"/>
      <c r="AH315" s="262"/>
      <c r="AI315" s="262"/>
      <c r="AJ315" s="262"/>
      <c r="AK315" s="262"/>
      <c r="AL315" s="262"/>
      <c r="AM315" s="262"/>
      <c r="AN315" s="262"/>
      <c r="AO315" s="262"/>
    </row>
    <row r="316" spans="1:41" s="263" customFormat="1" ht="15.75" thickBot="1">
      <c r="A316" s="253"/>
      <c r="B316" s="253"/>
      <c r="C316" s="385"/>
      <c r="D316" s="340"/>
      <c r="E316" s="386" t="s">
        <v>1</v>
      </c>
      <c r="F316" s="386"/>
      <c r="G316" s="386"/>
      <c r="H316" s="387" t="s">
        <v>2</v>
      </c>
      <c r="I316" s="342"/>
      <c r="J316" s="342"/>
      <c r="K316" s="343"/>
      <c r="L316" s="342"/>
      <c r="M316" s="342"/>
      <c r="N316" s="344"/>
      <c r="O316" s="344"/>
      <c r="P316" s="262"/>
      <c r="Q316" s="262"/>
      <c r="R316" s="262"/>
      <c r="S316" s="262"/>
      <c r="T316" s="262"/>
      <c r="U316" s="262"/>
      <c r="V316" s="262"/>
      <c r="W316" s="262"/>
      <c r="X316" s="262"/>
      <c r="Y316" s="262"/>
      <c r="Z316" s="262"/>
      <c r="AA316" s="262"/>
      <c r="AB316" s="262"/>
      <c r="AC316" s="262"/>
      <c r="AD316" s="262"/>
      <c r="AE316" s="262"/>
      <c r="AF316" s="262"/>
      <c r="AG316" s="262"/>
      <c r="AH316" s="262"/>
      <c r="AI316" s="262"/>
      <c r="AJ316" s="262"/>
      <c r="AK316" s="262"/>
      <c r="AL316" s="262"/>
      <c r="AM316" s="262"/>
      <c r="AN316" s="262"/>
      <c r="AO316" s="262"/>
    </row>
    <row r="317" spans="1:41" s="406" customFormat="1" ht="15.75" thickBot="1">
      <c r="A317" s="36"/>
      <c r="B317" s="36"/>
      <c r="C317" s="407"/>
      <c r="D317" s="394" t="s">
        <v>19</v>
      </c>
      <c r="E317" s="394"/>
      <c r="F317" s="394"/>
      <c r="G317" s="394"/>
      <c r="H317" s="395" t="s">
        <v>442</v>
      </c>
      <c r="I317" s="391">
        <f t="shared" ref="I317:N317" si="9">SUM(I318:I321)</f>
        <v>6852000</v>
      </c>
      <c r="J317" s="391">
        <f t="shared" si="9"/>
        <v>0</v>
      </c>
      <c r="K317" s="396">
        <f t="shared" si="9"/>
        <v>0</v>
      </c>
      <c r="L317" s="391">
        <f t="shared" si="9"/>
        <v>6500000</v>
      </c>
      <c r="M317" s="391">
        <f t="shared" si="9"/>
        <v>0</v>
      </c>
      <c r="N317" s="392">
        <f t="shared" si="9"/>
        <v>0</v>
      </c>
      <c r="O317" s="392">
        <f>SUM(I317+J317+K317+L317+M317+N317)</f>
        <v>13352000</v>
      </c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1:41" s="263" customFormat="1">
      <c r="A318" s="253"/>
      <c r="B318" s="253"/>
      <c r="C318" s="368"/>
      <c r="D318" s="369"/>
      <c r="E318" s="370" t="s">
        <v>144</v>
      </c>
      <c r="F318" s="370"/>
      <c r="G318" s="370"/>
      <c r="H318" s="371" t="s">
        <v>443</v>
      </c>
      <c r="I318" s="352"/>
      <c r="J318" s="352"/>
      <c r="K318" s="353"/>
      <c r="L318" s="352"/>
      <c r="M318" s="352"/>
      <c r="N318" s="354"/>
      <c r="O318" s="354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2"/>
      <c r="AC318" s="262"/>
      <c r="AD318" s="262"/>
      <c r="AE318" s="262"/>
      <c r="AF318" s="262"/>
      <c r="AG318" s="262"/>
      <c r="AH318" s="262"/>
      <c r="AI318" s="262"/>
      <c r="AJ318" s="262"/>
      <c r="AK318" s="262"/>
      <c r="AL318" s="262"/>
      <c r="AM318" s="262"/>
      <c r="AN318" s="262"/>
      <c r="AO318" s="262"/>
    </row>
    <row r="319" spans="1:41" s="263" customFormat="1">
      <c r="A319" s="253"/>
      <c r="B319" s="253"/>
      <c r="C319" s="362"/>
      <c r="D319" s="309"/>
      <c r="E319" s="372" t="s">
        <v>145</v>
      </c>
      <c r="F319" s="372"/>
      <c r="G319" s="372"/>
      <c r="H319" s="373" t="s">
        <v>444</v>
      </c>
      <c r="I319" s="318">
        <v>2052000</v>
      </c>
      <c r="J319" s="318"/>
      <c r="K319" s="319"/>
      <c r="L319" s="318"/>
      <c r="M319" s="318"/>
      <c r="N319" s="320"/>
      <c r="O319" s="320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262"/>
      <c r="AB319" s="262"/>
      <c r="AC319" s="262"/>
      <c r="AD319" s="262"/>
      <c r="AE319" s="262"/>
      <c r="AF319" s="262"/>
      <c r="AG319" s="262"/>
      <c r="AH319" s="262"/>
      <c r="AI319" s="262"/>
      <c r="AJ319" s="262"/>
      <c r="AK319" s="262"/>
      <c r="AL319" s="262"/>
      <c r="AM319" s="262"/>
      <c r="AN319" s="262"/>
      <c r="AO319" s="262"/>
    </row>
    <row r="320" spans="1:41" s="263" customFormat="1">
      <c r="A320" s="253"/>
      <c r="B320" s="253"/>
      <c r="C320" s="362"/>
      <c r="D320" s="309"/>
      <c r="E320" s="372" t="s">
        <v>146</v>
      </c>
      <c r="F320" s="372"/>
      <c r="G320" s="372"/>
      <c r="H320" s="373" t="s">
        <v>445</v>
      </c>
      <c r="I320" s="318">
        <v>4800000</v>
      </c>
      <c r="J320" s="318"/>
      <c r="K320" s="319"/>
      <c r="L320" s="318"/>
      <c r="M320" s="318"/>
      <c r="N320" s="320"/>
      <c r="O320" s="320"/>
      <c r="P320" s="262"/>
      <c r="Q320" s="262"/>
      <c r="R320" s="262"/>
      <c r="S320" s="262"/>
      <c r="T320" s="262"/>
      <c r="U320" s="262"/>
      <c r="V320" s="262"/>
      <c r="W320" s="262"/>
      <c r="X320" s="262"/>
      <c r="Y320" s="262"/>
      <c r="Z320" s="262"/>
      <c r="AA320" s="262"/>
      <c r="AB320" s="262"/>
      <c r="AC320" s="262"/>
      <c r="AD320" s="262"/>
      <c r="AE320" s="262"/>
      <c r="AF320" s="262"/>
      <c r="AG320" s="262"/>
      <c r="AH320" s="262"/>
      <c r="AI320" s="262"/>
      <c r="AJ320" s="262"/>
      <c r="AK320" s="262"/>
      <c r="AL320" s="262"/>
      <c r="AM320" s="262"/>
      <c r="AN320" s="262"/>
      <c r="AO320" s="262"/>
    </row>
    <row r="321" spans="1:41" s="263" customFormat="1" ht="15.75" thickBot="1">
      <c r="A321" s="253"/>
      <c r="B321" s="253"/>
      <c r="C321" s="355"/>
      <c r="D321" s="265"/>
      <c r="E321" s="367" t="s">
        <v>1</v>
      </c>
      <c r="F321" s="367"/>
      <c r="G321" s="367"/>
      <c r="H321" s="378" t="s">
        <v>2</v>
      </c>
      <c r="I321" s="281"/>
      <c r="J321" s="281"/>
      <c r="K321" s="301"/>
      <c r="L321" s="281">
        <v>6500000</v>
      </c>
      <c r="M321" s="281"/>
      <c r="N321" s="300"/>
      <c r="O321" s="300"/>
      <c r="P321" s="262"/>
      <c r="Q321" s="262"/>
      <c r="R321" s="262"/>
      <c r="S321" s="262"/>
      <c r="T321" s="262"/>
      <c r="U321" s="262"/>
      <c r="V321" s="262"/>
      <c r="W321" s="262"/>
      <c r="X321" s="262"/>
      <c r="Y321" s="262"/>
      <c r="Z321" s="262"/>
      <c r="AA321" s="262"/>
      <c r="AB321" s="262"/>
      <c r="AC321" s="262"/>
      <c r="AD321" s="262"/>
      <c r="AE321" s="262"/>
      <c r="AF321" s="262"/>
      <c r="AG321" s="262"/>
      <c r="AH321" s="262"/>
      <c r="AI321" s="262"/>
      <c r="AJ321" s="262"/>
      <c r="AK321" s="262"/>
      <c r="AL321" s="262"/>
      <c r="AM321" s="262"/>
      <c r="AN321" s="262"/>
      <c r="AO321" s="262"/>
    </row>
    <row r="322" spans="1:41" s="409" customFormat="1" ht="15.75" thickBot="1">
      <c r="A322" s="234"/>
      <c r="B322" s="234"/>
      <c r="C322" s="398"/>
      <c r="D322" s="245" t="s">
        <v>21</v>
      </c>
      <c r="E322" s="245"/>
      <c r="F322" s="408"/>
      <c r="G322" s="408"/>
      <c r="H322" s="248" t="s">
        <v>446</v>
      </c>
      <c r="I322" s="347">
        <f t="shared" ref="I322:N322" si="10">SUM(I323:I328)</f>
        <v>6641528</v>
      </c>
      <c r="J322" s="347">
        <f t="shared" si="10"/>
        <v>0</v>
      </c>
      <c r="K322" s="377">
        <f t="shared" si="10"/>
        <v>0</v>
      </c>
      <c r="L322" s="347">
        <f t="shared" si="10"/>
        <v>0</v>
      </c>
      <c r="M322" s="347">
        <f t="shared" si="10"/>
        <v>0</v>
      </c>
      <c r="N322" s="241">
        <f t="shared" si="10"/>
        <v>0</v>
      </c>
      <c r="O322" s="241">
        <f>SUM(I322+J322+K322+L322+M322+N322)</f>
        <v>6641528</v>
      </c>
      <c r="P322" s="399"/>
      <c r="Q322" s="399"/>
      <c r="R322" s="399"/>
      <c r="S322" s="399"/>
      <c r="T322" s="399"/>
      <c r="U322" s="399"/>
      <c r="V322" s="399"/>
      <c r="W322" s="399"/>
      <c r="X322" s="399"/>
      <c r="Y322" s="399"/>
      <c r="Z322" s="399"/>
      <c r="AA322" s="399"/>
      <c r="AB322" s="399"/>
      <c r="AC322" s="399"/>
      <c r="AD322" s="399"/>
      <c r="AE322" s="399"/>
      <c r="AF322" s="399"/>
      <c r="AG322" s="399"/>
      <c r="AH322" s="399"/>
      <c r="AI322" s="399"/>
      <c r="AJ322" s="399"/>
      <c r="AK322" s="399"/>
      <c r="AL322" s="399"/>
      <c r="AM322" s="399"/>
      <c r="AN322" s="399"/>
      <c r="AO322" s="399"/>
    </row>
    <row r="323" spans="1:41" s="263" customFormat="1">
      <c r="A323" s="253"/>
      <c r="B323" s="253"/>
      <c r="C323" s="368"/>
      <c r="D323" s="369"/>
      <c r="E323" s="370" t="s">
        <v>145</v>
      </c>
      <c r="F323" s="370"/>
      <c r="G323" s="370"/>
      <c r="H323" s="371" t="s">
        <v>447</v>
      </c>
      <c r="I323" s="352">
        <v>6641528</v>
      </c>
      <c r="J323" s="352"/>
      <c r="K323" s="353"/>
      <c r="L323" s="352"/>
      <c r="M323" s="352"/>
      <c r="N323" s="354"/>
      <c r="O323" s="354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A323" s="262"/>
      <c r="AB323" s="262"/>
      <c r="AC323" s="262"/>
      <c r="AD323" s="262"/>
      <c r="AE323" s="262"/>
      <c r="AF323" s="262"/>
      <c r="AG323" s="262"/>
      <c r="AH323" s="262"/>
      <c r="AI323" s="262"/>
      <c r="AJ323" s="262"/>
      <c r="AK323" s="262"/>
      <c r="AL323" s="262"/>
      <c r="AM323" s="262"/>
      <c r="AN323" s="262"/>
      <c r="AO323" s="262"/>
    </row>
    <row r="324" spans="1:41" s="263" customFormat="1">
      <c r="A324" s="253"/>
      <c r="B324" s="253"/>
      <c r="C324" s="374"/>
      <c r="D324" s="360"/>
      <c r="E324" s="365" t="s">
        <v>146</v>
      </c>
      <c r="F324" s="365"/>
      <c r="G324" s="365"/>
      <c r="H324" s="366" t="s">
        <v>448</v>
      </c>
      <c r="I324" s="356"/>
      <c r="J324" s="356"/>
      <c r="K324" s="357"/>
      <c r="L324" s="356"/>
      <c r="M324" s="356"/>
      <c r="N324" s="358"/>
      <c r="O324" s="358"/>
      <c r="P324" s="262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262"/>
      <c r="AB324" s="262"/>
      <c r="AC324" s="262"/>
      <c r="AD324" s="262"/>
      <c r="AE324" s="262"/>
      <c r="AF324" s="262"/>
      <c r="AG324" s="262"/>
      <c r="AH324" s="262"/>
      <c r="AI324" s="262"/>
      <c r="AJ324" s="262"/>
      <c r="AK324" s="262"/>
      <c r="AL324" s="262"/>
      <c r="AM324" s="262"/>
      <c r="AN324" s="262"/>
      <c r="AO324" s="262"/>
    </row>
    <row r="325" spans="1:41" s="263" customFormat="1">
      <c r="A325" s="253"/>
      <c r="B325" s="253"/>
      <c r="C325" s="374"/>
      <c r="D325" s="360"/>
      <c r="E325" s="365" t="s">
        <v>147</v>
      </c>
      <c r="F325" s="365"/>
      <c r="G325" s="365"/>
      <c r="H325" s="366" t="s">
        <v>449</v>
      </c>
      <c r="I325" s="356"/>
      <c r="J325" s="356"/>
      <c r="K325" s="357"/>
      <c r="L325" s="356"/>
      <c r="M325" s="356"/>
      <c r="N325" s="358"/>
      <c r="O325" s="358"/>
      <c r="P325" s="262"/>
      <c r="Q325" s="262"/>
      <c r="R325" s="262"/>
      <c r="S325" s="262"/>
      <c r="T325" s="262"/>
      <c r="U325" s="262"/>
      <c r="V325" s="262"/>
      <c r="W325" s="262"/>
      <c r="X325" s="262"/>
      <c r="Y325" s="262"/>
      <c r="Z325" s="262"/>
      <c r="AA325" s="262"/>
      <c r="AB325" s="262"/>
      <c r="AC325" s="262"/>
      <c r="AD325" s="262"/>
      <c r="AE325" s="262"/>
      <c r="AF325" s="262"/>
      <c r="AG325" s="262"/>
      <c r="AH325" s="262"/>
      <c r="AI325" s="262"/>
      <c r="AJ325" s="262"/>
      <c r="AK325" s="262"/>
      <c r="AL325" s="262"/>
      <c r="AM325" s="262"/>
      <c r="AN325" s="262"/>
      <c r="AO325" s="262"/>
    </row>
    <row r="326" spans="1:41" s="263" customFormat="1">
      <c r="A326" s="253"/>
      <c r="B326" s="253"/>
      <c r="C326" s="374"/>
      <c r="D326" s="360"/>
      <c r="E326" s="365" t="s">
        <v>148</v>
      </c>
      <c r="F326" s="365"/>
      <c r="G326" s="365"/>
      <c r="H326" s="366" t="s">
        <v>450</v>
      </c>
      <c r="I326" s="356"/>
      <c r="J326" s="356"/>
      <c r="K326" s="357"/>
      <c r="L326" s="356"/>
      <c r="M326" s="356"/>
      <c r="N326" s="358"/>
      <c r="O326" s="358"/>
      <c r="P326" s="262"/>
      <c r="Q326" s="262"/>
      <c r="R326" s="262"/>
      <c r="S326" s="262"/>
      <c r="T326" s="262"/>
      <c r="U326" s="262"/>
      <c r="V326" s="262"/>
      <c r="W326" s="262"/>
      <c r="X326" s="262"/>
      <c r="Y326" s="262"/>
      <c r="Z326" s="262"/>
      <c r="AA326" s="262"/>
      <c r="AB326" s="262"/>
      <c r="AC326" s="262"/>
      <c r="AD326" s="262"/>
      <c r="AE326" s="262"/>
      <c r="AF326" s="262"/>
      <c r="AG326" s="262"/>
      <c r="AH326" s="262"/>
      <c r="AI326" s="262"/>
      <c r="AJ326" s="262"/>
      <c r="AK326" s="262"/>
      <c r="AL326" s="262"/>
      <c r="AM326" s="262"/>
      <c r="AN326" s="262"/>
      <c r="AO326" s="262"/>
    </row>
    <row r="327" spans="1:41" s="263" customFormat="1">
      <c r="A327" s="253"/>
      <c r="B327" s="253"/>
      <c r="C327" s="355"/>
      <c r="D327" s="265"/>
      <c r="E327" s="410" t="s">
        <v>149</v>
      </c>
      <c r="F327" s="410"/>
      <c r="G327" s="410"/>
      <c r="H327" s="411" t="s">
        <v>451</v>
      </c>
      <c r="I327" s="281"/>
      <c r="J327" s="281"/>
      <c r="K327" s="301"/>
      <c r="L327" s="281"/>
      <c r="M327" s="281"/>
      <c r="N327" s="300"/>
      <c r="O327" s="300"/>
      <c r="P327" s="262"/>
      <c r="Q327" s="262"/>
      <c r="R327" s="262"/>
      <c r="S327" s="262"/>
      <c r="T327" s="262"/>
      <c r="U327" s="262"/>
      <c r="V327" s="262"/>
      <c r="W327" s="262"/>
      <c r="X327" s="262"/>
      <c r="Y327" s="262"/>
      <c r="Z327" s="262"/>
      <c r="AA327" s="262"/>
      <c r="AB327" s="262"/>
      <c r="AC327" s="262"/>
      <c r="AD327" s="262"/>
      <c r="AE327" s="262"/>
      <c r="AF327" s="262"/>
      <c r="AG327" s="262"/>
      <c r="AH327" s="262"/>
      <c r="AI327" s="262"/>
      <c r="AJ327" s="262"/>
      <c r="AK327" s="262"/>
      <c r="AL327" s="262"/>
      <c r="AM327" s="262"/>
      <c r="AN327" s="262"/>
      <c r="AO327" s="262"/>
    </row>
    <row r="328" spans="1:41" s="263" customFormat="1" ht="15.75" thickBot="1">
      <c r="A328" s="253"/>
      <c r="B328" s="253"/>
      <c r="C328" s="385"/>
      <c r="D328" s="340"/>
      <c r="E328" s="386" t="s">
        <v>1</v>
      </c>
      <c r="F328" s="386"/>
      <c r="G328" s="386"/>
      <c r="H328" s="387" t="s">
        <v>2</v>
      </c>
      <c r="I328" s="342"/>
      <c r="J328" s="342"/>
      <c r="K328" s="343"/>
      <c r="L328" s="342"/>
      <c r="M328" s="342"/>
      <c r="N328" s="344"/>
      <c r="O328" s="344"/>
      <c r="P328" s="262"/>
      <c r="Q328" s="262"/>
      <c r="R328" s="262"/>
      <c r="S328" s="262"/>
      <c r="T328" s="262"/>
      <c r="U328" s="262"/>
      <c r="V328" s="262"/>
      <c r="W328" s="262"/>
      <c r="X328" s="262"/>
      <c r="Y328" s="262"/>
      <c r="Z328" s="262"/>
      <c r="AA328" s="262"/>
      <c r="AB328" s="262"/>
      <c r="AC328" s="262"/>
      <c r="AD328" s="262"/>
      <c r="AE328" s="262"/>
      <c r="AF328" s="262"/>
      <c r="AG328" s="262"/>
      <c r="AH328" s="262"/>
      <c r="AI328" s="262"/>
      <c r="AJ328" s="262"/>
      <c r="AK328" s="262"/>
      <c r="AL328" s="262"/>
      <c r="AM328" s="262"/>
      <c r="AN328" s="262"/>
      <c r="AO328" s="262"/>
    </row>
    <row r="329" spans="1:41" s="413" customFormat="1" ht="18.75" thickBot="1">
      <c r="A329" s="36"/>
      <c r="B329" s="36"/>
      <c r="C329" s="388" t="s">
        <v>452</v>
      </c>
      <c r="D329" s="389"/>
      <c r="E329" s="389"/>
      <c r="F329" s="389"/>
      <c r="G329" s="389"/>
      <c r="H329" s="390" t="s">
        <v>453</v>
      </c>
      <c r="I329" s="391">
        <f>SUM(I330)</f>
        <v>0</v>
      </c>
      <c r="J329" s="391">
        <f>SUM(J330)</f>
        <v>0</v>
      </c>
      <c r="K329" s="396">
        <f>SUM(K330)</f>
        <v>0</v>
      </c>
      <c r="L329" s="391">
        <v>0</v>
      </c>
      <c r="M329" s="391">
        <v>0</v>
      </c>
      <c r="N329" s="392">
        <v>0</v>
      </c>
      <c r="O329" s="392">
        <v>0</v>
      </c>
      <c r="P329" s="412"/>
      <c r="Q329" s="412"/>
      <c r="R329" s="412"/>
      <c r="S329" s="412"/>
      <c r="T329" s="412"/>
      <c r="U329" s="412"/>
      <c r="V329" s="412"/>
      <c r="W329" s="412"/>
      <c r="X329" s="412"/>
      <c r="Y329" s="412"/>
      <c r="Z329" s="412"/>
      <c r="AA329" s="412"/>
      <c r="AB329" s="412"/>
      <c r="AC329" s="412"/>
      <c r="AD329" s="412"/>
      <c r="AE329" s="412"/>
      <c r="AF329" s="412"/>
      <c r="AG329" s="412"/>
      <c r="AH329" s="412"/>
      <c r="AI329" s="412"/>
      <c r="AJ329" s="412"/>
      <c r="AK329" s="412"/>
      <c r="AL329" s="412"/>
      <c r="AM329" s="412"/>
      <c r="AN329" s="412"/>
      <c r="AO329" s="412"/>
    </row>
    <row r="330" spans="1:41" s="406" customFormat="1" ht="15.75" thickBot="1">
      <c r="A330" s="36"/>
      <c r="B330" s="36"/>
      <c r="C330" s="346"/>
      <c r="D330" s="245" t="s">
        <v>143</v>
      </c>
      <c r="E330" s="245"/>
      <c r="F330" s="245"/>
      <c r="G330" s="245"/>
      <c r="H330" s="248" t="s">
        <v>454</v>
      </c>
      <c r="I330" s="347">
        <f>SUM(I331)</f>
        <v>0</v>
      </c>
      <c r="J330" s="347"/>
      <c r="K330" s="377"/>
      <c r="L330" s="347"/>
      <c r="M330" s="347"/>
      <c r="N330" s="241"/>
      <c r="O330" s="241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1:41" s="263" customFormat="1" ht="15.75" thickBot="1">
      <c r="A331" s="253"/>
      <c r="B331" s="253"/>
      <c r="C331" s="368"/>
      <c r="D331" s="369"/>
      <c r="E331" s="370" t="s">
        <v>147</v>
      </c>
      <c r="F331" s="370"/>
      <c r="G331" s="370"/>
      <c r="H331" s="371" t="s">
        <v>455</v>
      </c>
      <c r="I331" s="352"/>
      <c r="J331" s="352"/>
      <c r="K331" s="353"/>
      <c r="L331" s="352"/>
      <c r="M331" s="352"/>
      <c r="N331" s="354"/>
      <c r="O331" s="354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  <c r="AC331" s="262"/>
      <c r="AD331" s="262"/>
      <c r="AE331" s="262"/>
      <c r="AF331" s="262"/>
      <c r="AG331" s="262"/>
      <c r="AH331" s="262"/>
      <c r="AI331" s="262"/>
      <c r="AJ331" s="262"/>
      <c r="AK331" s="262"/>
      <c r="AL331" s="262"/>
      <c r="AM331" s="262"/>
      <c r="AN331" s="262"/>
      <c r="AO331" s="262"/>
    </row>
    <row r="332" spans="1:41" s="243" customFormat="1" ht="18.75" thickBot="1">
      <c r="A332" s="234"/>
      <c r="B332" s="234"/>
      <c r="C332" s="235" t="s">
        <v>456</v>
      </c>
      <c r="D332" s="236"/>
      <c r="E332" s="236"/>
      <c r="F332" s="236"/>
      <c r="G332" s="236"/>
      <c r="H332" s="238" t="s">
        <v>31</v>
      </c>
      <c r="I332" s="347">
        <f>SUM(I333+I343+I366+I367+I368+I369)</f>
        <v>207282431</v>
      </c>
      <c r="J332" s="347">
        <f>SUM(J333+J343+J366+J367+J368+J369)</f>
        <v>54400000</v>
      </c>
      <c r="K332" s="377">
        <f>SUM(K333+K343+K366+K367+K368+K369)</f>
        <v>1950000</v>
      </c>
      <c r="L332" s="347">
        <f>SUM(L333+L343+L366+L367+L368+L369)</f>
        <v>83150000</v>
      </c>
      <c r="M332" s="347">
        <f>SUM(M333+M343+M366+M367+M368+M369)</f>
        <v>1280000</v>
      </c>
      <c r="N332" s="241">
        <v>0</v>
      </c>
      <c r="O332" s="241">
        <f>SUM(I332+J332+K332+L332+M332+N332)</f>
        <v>348062431</v>
      </c>
      <c r="P332" s="242"/>
      <c r="Q332" s="242"/>
      <c r="R332" s="242"/>
      <c r="S332" s="242"/>
      <c r="T332" s="242"/>
      <c r="U332" s="242"/>
      <c r="V332" s="242"/>
      <c r="W332" s="242"/>
      <c r="X332" s="242"/>
      <c r="Y332" s="242"/>
      <c r="Z332" s="242"/>
      <c r="AA332" s="242"/>
      <c r="AB332" s="242"/>
      <c r="AC332" s="242"/>
      <c r="AD332" s="242"/>
      <c r="AE332" s="242"/>
      <c r="AF332" s="242"/>
      <c r="AG332" s="242"/>
      <c r="AH332" s="242"/>
      <c r="AI332" s="242"/>
      <c r="AJ332" s="242"/>
      <c r="AK332" s="242"/>
      <c r="AL332" s="242"/>
      <c r="AM332" s="242"/>
      <c r="AN332" s="242"/>
      <c r="AO332" s="242"/>
    </row>
    <row r="333" spans="1:41" s="400" customFormat="1" ht="15.75" thickBot="1">
      <c r="A333" s="234"/>
      <c r="B333" s="234"/>
      <c r="C333" s="346"/>
      <c r="D333" s="245" t="s">
        <v>143</v>
      </c>
      <c r="E333" s="245"/>
      <c r="F333" s="245"/>
      <c r="G333" s="245"/>
      <c r="H333" s="248" t="s">
        <v>457</v>
      </c>
      <c r="I333" s="347">
        <f>SUM(I334:I342)</f>
        <v>0</v>
      </c>
      <c r="J333" s="347">
        <f>SUM(J334:J342)</f>
        <v>54400000</v>
      </c>
      <c r="K333" s="377">
        <f>SUM(K334:K342)</f>
        <v>1950000</v>
      </c>
      <c r="L333" s="347">
        <f>SUM(L334:L342)</f>
        <v>83150000</v>
      </c>
      <c r="M333" s="347">
        <f>SUM(M334:M342)</f>
        <v>1280000</v>
      </c>
      <c r="N333" s="241"/>
      <c r="O333" s="241">
        <f>SUM(I333+ID333+K333+L333+M333+N333)</f>
        <v>86380000</v>
      </c>
      <c r="P333" s="399"/>
      <c r="Q333" s="399"/>
      <c r="R333" s="399"/>
      <c r="S333" s="399"/>
      <c r="T333" s="399"/>
      <c r="U333" s="399"/>
      <c r="V333" s="399"/>
      <c r="W333" s="399"/>
      <c r="X333" s="399"/>
      <c r="Y333" s="399"/>
      <c r="Z333" s="399"/>
      <c r="AA333" s="399"/>
      <c r="AB333" s="399"/>
      <c r="AC333" s="399"/>
      <c r="AD333" s="399"/>
      <c r="AE333" s="399"/>
      <c r="AF333" s="399"/>
      <c r="AG333" s="399"/>
      <c r="AH333" s="399"/>
      <c r="AI333" s="399"/>
      <c r="AJ333" s="399"/>
      <c r="AK333" s="399"/>
      <c r="AL333" s="399"/>
      <c r="AM333" s="399"/>
      <c r="AN333" s="399"/>
      <c r="AO333" s="399"/>
    </row>
    <row r="334" spans="1:41" s="252" customFormat="1">
      <c r="A334" s="130"/>
      <c r="B334" s="130"/>
      <c r="C334" s="414"/>
      <c r="D334" s="415"/>
      <c r="E334" s="416" t="s">
        <v>144</v>
      </c>
      <c r="F334" s="416"/>
      <c r="G334" s="416"/>
      <c r="H334" s="417" t="s">
        <v>458</v>
      </c>
      <c r="I334" s="418"/>
      <c r="J334" s="418"/>
      <c r="K334" s="419"/>
      <c r="L334" s="418"/>
      <c r="M334" s="418"/>
      <c r="N334" s="420"/>
      <c r="O334" s="420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</row>
    <row r="335" spans="1:41" s="252" customFormat="1">
      <c r="A335" s="130"/>
      <c r="B335" s="130"/>
      <c r="C335" s="421"/>
      <c r="D335" s="422"/>
      <c r="E335" s="423" t="s">
        <v>145</v>
      </c>
      <c r="F335" s="423"/>
      <c r="G335" s="423"/>
      <c r="H335" s="424" t="s">
        <v>459</v>
      </c>
      <c r="I335" s="425"/>
      <c r="J335" s="425"/>
      <c r="K335" s="426"/>
      <c r="L335" s="425"/>
      <c r="M335" s="425"/>
      <c r="N335" s="427"/>
      <c r="O335" s="427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</row>
    <row r="336" spans="1:41" s="252" customFormat="1">
      <c r="A336" s="130"/>
      <c r="B336" s="130"/>
      <c r="C336" s="421"/>
      <c r="D336" s="422"/>
      <c r="E336" s="423" t="s">
        <v>146</v>
      </c>
      <c r="F336" s="423"/>
      <c r="G336" s="423"/>
      <c r="H336" s="424" t="s">
        <v>460</v>
      </c>
      <c r="I336" s="428"/>
      <c r="J336" s="428"/>
      <c r="K336" s="429"/>
      <c r="L336" s="428"/>
      <c r="M336" s="428"/>
      <c r="N336" s="430"/>
      <c r="O336" s="430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</row>
    <row r="337" spans="1:41" s="252" customFormat="1">
      <c r="A337" s="130"/>
      <c r="B337" s="130"/>
      <c r="C337" s="421"/>
      <c r="D337" s="422"/>
      <c r="E337" s="423" t="s">
        <v>147</v>
      </c>
      <c r="F337" s="423"/>
      <c r="G337" s="423"/>
      <c r="H337" s="431" t="s">
        <v>461</v>
      </c>
      <c r="I337" s="432"/>
      <c r="J337" s="432">
        <v>42400000</v>
      </c>
      <c r="K337" s="433"/>
      <c r="L337" s="432">
        <v>5000000</v>
      </c>
      <c r="M337" s="432"/>
      <c r="N337" s="434"/>
      <c r="O337" s="434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</row>
    <row r="338" spans="1:41" s="263" customFormat="1">
      <c r="A338" s="253"/>
      <c r="B338" s="253"/>
      <c r="C338" s="435"/>
      <c r="D338" s="436"/>
      <c r="E338" s="437" t="s">
        <v>148</v>
      </c>
      <c r="F338" s="437"/>
      <c r="G338" s="437"/>
      <c r="H338" s="438" t="s">
        <v>462</v>
      </c>
      <c r="I338" s="439"/>
      <c r="J338" s="428"/>
      <c r="K338" s="429"/>
      <c r="L338" s="428"/>
      <c r="M338" s="428"/>
      <c r="N338" s="430"/>
      <c r="O338" s="430"/>
      <c r="P338" s="262"/>
      <c r="Q338" s="262"/>
      <c r="R338" s="262"/>
      <c r="S338" s="262"/>
      <c r="T338" s="262"/>
      <c r="U338" s="262"/>
      <c r="V338" s="262"/>
      <c r="W338" s="262"/>
      <c r="X338" s="262"/>
      <c r="Y338" s="262"/>
      <c r="Z338" s="262"/>
      <c r="AA338" s="262"/>
      <c r="AB338" s="262"/>
      <c r="AC338" s="262"/>
      <c r="AD338" s="262"/>
      <c r="AE338" s="262"/>
      <c r="AF338" s="262"/>
      <c r="AG338" s="262"/>
      <c r="AH338" s="262"/>
      <c r="AI338" s="262"/>
      <c r="AJ338" s="262"/>
      <c r="AK338" s="262"/>
      <c r="AL338" s="262"/>
      <c r="AM338" s="262"/>
      <c r="AN338" s="262"/>
      <c r="AO338" s="262"/>
    </row>
    <row r="339" spans="1:41" s="263" customFormat="1">
      <c r="A339" s="253"/>
      <c r="B339" s="253"/>
      <c r="C339" s="421"/>
      <c r="D339" s="422"/>
      <c r="E339" s="423" t="s">
        <v>149</v>
      </c>
      <c r="F339" s="423"/>
      <c r="G339" s="423"/>
      <c r="H339" s="424" t="s">
        <v>463</v>
      </c>
      <c r="I339" s="432"/>
      <c r="J339" s="432">
        <v>10500000</v>
      </c>
      <c r="K339" s="433"/>
      <c r="L339" s="432"/>
      <c r="M339" s="432"/>
      <c r="N339" s="434"/>
      <c r="O339" s="434"/>
      <c r="P339" s="262"/>
      <c r="Q339" s="262"/>
      <c r="R339" s="262"/>
      <c r="S339" s="262"/>
      <c r="T339" s="262"/>
      <c r="U339" s="262"/>
      <c r="V339" s="262"/>
      <c r="W339" s="262"/>
      <c r="X339" s="262"/>
      <c r="Y339" s="262"/>
      <c r="Z339" s="262"/>
      <c r="AA339" s="262"/>
      <c r="AB339" s="262"/>
      <c r="AC339" s="262"/>
      <c r="AD339" s="262"/>
      <c r="AE339" s="262"/>
      <c r="AF339" s="262"/>
      <c r="AG339" s="262"/>
      <c r="AH339" s="262"/>
      <c r="AI339" s="262"/>
      <c r="AJ339" s="262"/>
      <c r="AK339" s="262"/>
      <c r="AL339" s="262"/>
      <c r="AM339" s="262"/>
      <c r="AN339" s="262"/>
      <c r="AO339" s="262"/>
    </row>
    <row r="340" spans="1:41" s="263" customFormat="1">
      <c r="A340" s="253"/>
      <c r="B340" s="253"/>
      <c r="C340" s="421"/>
      <c r="D340" s="422"/>
      <c r="E340" s="423" t="s">
        <v>150</v>
      </c>
      <c r="F340" s="423"/>
      <c r="G340" s="423"/>
      <c r="H340" s="440" t="s">
        <v>464</v>
      </c>
      <c r="I340" s="428"/>
      <c r="J340" s="428"/>
      <c r="K340" s="429"/>
      <c r="L340" s="428">
        <v>77750000</v>
      </c>
      <c r="M340" s="428"/>
      <c r="N340" s="430"/>
      <c r="O340" s="430"/>
      <c r="P340" s="262"/>
      <c r="Q340" s="262"/>
      <c r="R340" s="262"/>
      <c r="S340" s="262"/>
      <c r="T340" s="262"/>
      <c r="U340" s="262"/>
      <c r="V340" s="262"/>
      <c r="W340" s="262"/>
      <c r="X340" s="262"/>
      <c r="Y340" s="262"/>
      <c r="Z340" s="262"/>
      <c r="AA340" s="262"/>
      <c r="AB340" s="262"/>
      <c r="AC340" s="262"/>
      <c r="AD340" s="262"/>
      <c r="AE340" s="262"/>
      <c r="AF340" s="262"/>
      <c r="AG340" s="262"/>
      <c r="AH340" s="262"/>
      <c r="AI340" s="262"/>
      <c r="AJ340" s="262"/>
      <c r="AK340" s="262"/>
      <c r="AL340" s="262"/>
      <c r="AM340" s="262"/>
      <c r="AN340" s="262"/>
      <c r="AO340" s="262"/>
    </row>
    <row r="341" spans="1:41" s="263" customFormat="1">
      <c r="A341" s="253"/>
      <c r="B341" s="253"/>
      <c r="C341" s="421"/>
      <c r="D341" s="422"/>
      <c r="E341" s="423" t="s">
        <v>151</v>
      </c>
      <c r="F341" s="423"/>
      <c r="G341" s="423"/>
      <c r="H341" s="431" t="s">
        <v>465</v>
      </c>
      <c r="I341" s="432"/>
      <c r="J341" s="432">
        <v>1500000</v>
      </c>
      <c r="K341" s="433">
        <v>1950000</v>
      </c>
      <c r="L341" s="432">
        <v>400000</v>
      </c>
      <c r="M341" s="432">
        <v>1280000</v>
      </c>
      <c r="N341" s="434"/>
      <c r="O341" s="434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  <c r="AC341" s="262"/>
      <c r="AD341" s="262"/>
      <c r="AE341" s="262"/>
      <c r="AF341" s="262"/>
      <c r="AG341" s="262"/>
      <c r="AH341" s="262"/>
      <c r="AI341" s="262"/>
      <c r="AJ341" s="262"/>
      <c r="AK341" s="262"/>
      <c r="AL341" s="262"/>
      <c r="AM341" s="262"/>
      <c r="AN341" s="262"/>
      <c r="AO341" s="262"/>
    </row>
    <row r="342" spans="1:41" s="263" customFormat="1" ht="15.75" thickBot="1">
      <c r="A342" s="253"/>
      <c r="B342" s="253"/>
      <c r="C342" s="393"/>
      <c r="D342" s="441"/>
      <c r="E342" s="394" t="s">
        <v>1</v>
      </c>
      <c r="F342" s="394"/>
      <c r="G342" s="394"/>
      <c r="H342" s="395" t="s">
        <v>466</v>
      </c>
      <c r="I342" s="442"/>
      <c r="J342" s="442"/>
      <c r="K342" s="443"/>
      <c r="L342" s="442"/>
      <c r="M342" s="442"/>
      <c r="N342" s="444"/>
      <c r="O342" s="444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  <c r="AC342" s="262"/>
      <c r="AD342" s="262"/>
      <c r="AE342" s="262"/>
      <c r="AF342" s="262"/>
      <c r="AG342" s="262"/>
      <c r="AH342" s="262"/>
      <c r="AI342" s="262"/>
      <c r="AJ342" s="262"/>
      <c r="AK342" s="262"/>
      <c r="AL342" s="262"/>
      <c r="AM342" s="262"/>
      <c r="AN342" s="262"/>
      <c r="AO342" s="262"/>
    </row>
    <row r="343" spans="1:41" s="406" customFormat="1" ht="15.75" thickBot="1">
      <c r="A343" s="36"/>
      <c r="B343" s="36"/>
      <c r="C343" s="407"/>
      <c r="D343" s="394" t="s">
        <v>142</v>
      </c>
      <c r="E343" s="394"/>
      <c r="F343" s="394"/>
      <c r="G343" s="394"/>
      <c r="H343" s="395" t="s">
        <v>467</v>
      </c>
      <c r="I343" s="391">
        <f>SUM(I344+I345+I347+I350+I354+I358+I360+I361+I362)</f>
        <v>207282431</v>
      </c>
      <c r="J343" s="391">
        <f>SUM(J344+J345+J347+J350+J354+J358+J360+J361+J362)</f>
        <v>0</v>
      </c>
      <c r="K343" s="396">
        <f>SUM(K344+K345+K347+K350+K354+K358+K360+K361+K362)</f>
        <v>0</v>
      </c>
      <c r="L343" s="391">
        <v>0</v>
      </c>
      <c r="M343" s="391">
        <v>0</v>
      </c>
      <c r="N343" s="392">
        <v>0</v>
      </c>
      <c r="O343" s="392">
        <f>SUM(I343+J343+K343+L343+M343+N343)</f>
        <v>207282431</v>
      </c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1:41" s="406" customFormat="1">
      <c r="A344" s="36"/>
      <c r="B344" s="36"/>
      <c r="C344" s="445"/>
      <c r="D344" s="416"/>
      <c r="E344" s="416" t="s">
        <v>144</v>
      </c>
      <c r="F344" s="416"/>
      <c r="G344" s="416"/>
      <c r="H344" s="417" t="s">
        <v>468</v>
      </c>
      <c r="I344" s="446"/>
      <c r="J344" s="446"/>
      <c r="K344" s="447"/>
      <c r="L344" s="446"/>
      <c r="M344" s="446"/>
      <c r="N344" s="448"/>
      <c r="O344" s="448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1:41" s="406" customFormat="1">
      <c r="A345" s="36"/>
      <c r="B345" s="36"/>
      <c r="C345" s="449"/>
      <c r="D345" s="450"/>
      <c r="E345" s="450" t="s">
        <v>145</v>
      </c>
      <c r="F345" s="450"/>
      <c r="G345" s="450"/>
      <c r="H345" s="440" t="s">
        <v>469</v>
      </c>
      <c r="I345" s="451">
        <f>SUM(I346)</f>
        <v>1256648</v>
      </c>
      <c r="J345" s="451"/>
      <c r="K345" s="452"/>
      <c r="L345" s="451"/>
      <c r="M345" s="451"/>
      <c r="N345" s="453"/>
      <c r="O345" s="453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1:41" s="406" customFormat="1">
      <c r="A346" s="36"/>
      <c r="B346" s="36"/>
      <c r="C346" s="454"/>
      <c r="D346" s="423"/>
      <c r="E346" s="423"/>
      <c r="F346" s="422" t="s">
        <v>144</v>
      </c>
      <c r="G346" s="423"/>
      <c r="H346" s="455" t="s">
        <v>470</v>
      </c>
      <c r="I346" s="456">
        <v>1256648</v>
      </c>
      <c r="J346" s="456"/>
      <c r="K346" s="457"/>
      <c r="L346" s="456"/>
      <c r="M346" s="456"/>
      <c r="N346" s="458"/>
      <c r="O346" s="458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1:41" s="406" customFormat="1">
      <c r="A347" s="36"/>
      <c r="B347" s="36"/>
      <c r="C347" s="449"/>
      <c r="D347" s="450"/>
      <c r="E347" s="450" t="s">
        <v>471</v>
      </c>
      <c r="F347" s="450"/>
      <c r="G347" s="450"/>
      <c r="H347" s="440" t="s">
        <v>472</v>
      </c>
      <c r="I347" s="451">
        <f>SUM(I348+I349)</f>
        <v>3868443</v>
      </c>
      <c r="J347" s="451"/>
      <c r="K347" s="452"/>
      <c r="L347" s="451"/>
      <c r="M347" s="451"/>
      <c r="N347" s="453"/>
      <c r="O347" s="453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1:41" s="406" customFormat="1">
      <c r="A348" s="36"/>
      <c r="B348" s="36"/>
      <c r="C348" s="449"/>
      <c r="D348" s="450"/>
      <c r="E348" s="450"/>
      <c r="F348" s="459" t="s">
        <v>144</v>
      </c>
      <c r="G348" s="459"/>
      <c r="H348" s="460" t="s">
        <v>473</v>
      </c>
      <c r="I348" s="451">
        <v>2868443</v>
      </c>
      <c r="J348" s="451"/>
      <c r="K348" s="452"/>
      <c r="L348" s="451"/>
      <c r="M348" s="451"/>
      <c r="N348" s="453"/>
      <c r="O348" s="453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1:41" s="406" customFormat="1">
      <c r="A349" s="36"/>
      <c r="B349" s="36"/>
      <c r="C349" s="454"/>
      <c r="D349" s="423"/>
      <c r="E349" s="423"/>
      <c r="F349" s="422" t="s">
        <v>145</v>
      </c>
      <c r="G349" s="422"/>
      <c r="H349" s="455" t="s">
        <v>474</v>
      </c>
      <c r="I349" s="456">
        <v>1000000</v>
      </c>
      <c r="J349" s="456"/>
      <c r="K349" s="457"/>
      <c r="L349" s="456"/>
      <c r="M349" s="456"/>
      <c r="N349" s="458"/>
      <c r="O349" s="458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1:41" s="263" customFormat="1">
      <c r="A350" s="253"/>
      <c r="B350" s="253"/>
      <c r="C350" s="461"/>
      <c r="D350" s="459"/>
      <c r="E350" s="450" t="s">
        <v>475</v>
      </c>
      <c r="F350" s="450"/>
      <c r="G350" s="450"/>
      <c r="H350" s="440" t="s">
        <v>476</v>
      </c>
      <c r="I350" s="428">
        <f>SUM(I351+I352+I353)</f>
        <v>56692056</v>
      </c>
      <c r="J350" s="428"/>
      <c r="K350" s="429"/>
      <c r="L350" s="428"/>
      <c r="M350" s="428"/>
      <c r="N350" s="462"/>
      <c r="O350" s="463"/>
      <c r="P350" s="262"/>
      <c r="Q350" s="262"/>
      <c r="R350" s="262"/>
      <c r="S350" s="262"/>
      <c r="T350" s="262"/>
      <c r="U350" s="262"/>
      <c r="V350" s="262"/>
      <c r="W350" s="262"/>
      <c r="X350" s="262"/>
      <c r="Y350" s="262"/>
      <c r="Z350" s="262"/>
      <c r="AA350" s="262"/>
      <c r="AB350" s="262"/>
      <c r="AC350" s="262"/>
      <c r="AD350" s="262"/>
      <c r="AE350" s="262"/>
      <c r="AF350" s="262"/>
      <c r="AG350" s="262"/>
      <c r="AH350" s="262"/>
      <c r="AI350" s="262"/>
      <c r="AJ350" s="262"/>
      <c r="AK350" s="262"/>
      <c r="AL350" s="262"/>
      <c r="AM350" s="262"/>
      <c r="AN350" s="262"/>
      <c r="AO350" s="262"/>
    </row>
    <row r="351" spans="1:41" s="218" customFormat="1">
      <c r="A351" s="18"/>
      <c r="B351" s="18"/>
      <c r="C351" s="461"/>
      <c r="D351" s="459"/>
      <c r="E351" s="459"/>
      <c r="F351" s="459" t="s">
        <v>144</v>
      </c>
      <c r="G351" s="459"/>
      <c r="H351" s="460" t="s">
        <v>477</v>
      </c>
      <c r="I351" s="428">
        <v>56692056</v>
      </c>
      <c r="J351" s="428"/>
      <c r="K351" s="429"/>
      <c r="L351" s="428"/>
      <c r="M351" s="428"/>
      <c r="N351" s="462"/>
      <c r="O351" s="46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s="218" customFormat="1">
      <c r="A352" s="18"/>
      <c r="B352" s="18"/>
      <c r="C352" s="461"/>
      <c r="D352" s="459"/>
      <c r="E352" s="459"/>
      <c r="F352" s="459" t="s">
        <v>145</v>
      </c>
      <c r="G352" s="459"/>
      <c r="H352" s="460" t="s">
        <v>478</v>
      </c>
      <c r="I352" s="428"/>
      <c r="J352" s="428"/>
      <c r="K352" s="429"/>
      <c r="L352" s="462"/>
      <c r="M352" s="428"/>
      <c r="N352" s="462"/>
      <c r="O352" s="46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s="218" customFormat="1">
      <c r="A353" s="18"/>
      <c r="B353" s="18"/>
      <c r="C353" s="464"/>
      <c r="D353" s="422"/>
      <c r="E353" s="465"/>
      <c r="F353" s="422" t="s">
        <v>146</v>
      </c>
      <c r="G353" s="422"/>
      <c r="H353" s="455" t="s">
        <v>479</v>
      </c>
      <c r="I353" s="428"/>
      <c r="J353" s="462"/>
      <c r="K353" s="429"/>
      <c r="L353" s="428"/>
      <c r="M353" s="428"/>
      <c r="N353" s="462"/>
      <c r="O353" s="46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s="263" customFormat="1">
      <c r="A354" s="253"/>
      <c r="B354" s="253"/>
      <c r="C354" s="466"/>
      <c r="D354" s="459"/>
      <c r="E354" s="450" t="s">
        <v>480</v>
      </c>
      <c r="F354" s="450"/>
      <c r="G354" s="450"/>
      <c r="H354" s="467" t="s">
        <v>481</v>
      </c>
      <c r="I354" s="468"/>
      <c r="J354" s="468"/>
      <c r="K354" s="469"/>
      <c r="L354" s="468"/>
      <c r="M354" s="470"/>
      <c r="N354" s="471"/>
      <c r="O354" s="472"/>
      <c r="P354" s="262"/>
      <c r="Q354" s="262"/>
      <c r="R354" s="262"/>
      <c r="S354" s="262"/>
      <c r="T354" s="262"/>
      <c r="U354" s="262"/>
      <c r="V354" s="262"/>
      <c r="W354" s="262"/>
      <c r="X354" s="262"/>
      <c r="Y354" s="262"/>
      <c r="Z354" s="262"/>
      <c r="AA354" s="262"/>
      <c r="AB354" s="262"/>
      <c r="AC354" s="262"/>
      <c r="AD354" s="262"/>
      <c r="AE354" s="262"/>
      <c r="AF354" s="262"/>
      <c r="AG354" s="262"/>
      <c r="AH354" s="262"/>
      <c r="AI354" s="262"/>
      <c r="AJ354" s="262"/>
      <c r="AK354" s="262"/>
      <c r="AL354" s="262"/>
      <c r="AM354" s="262"/>
      <c r="AN354" s="262"/>
      <c r="AO354" s="262"/>
    </row>
    <row r="355" spans="1:41" s="263" customFormat="1">
      <c r="A355" s="253"/>
      <c r="B355" s="253"/>
      <c r="C355" s="466"/>
      <c r="D355" s="459"/>
      <c r="E355" s="450"/>
      <c r="F355" s="459" t="s">
        <v>144</v>
      </c>
      <c r="G355" s="459"/>
      <c r="H355" s="473" t="s">
        <v>477</v>
      </c>
      <c r="I355" s="428"/>
      <c r="J355" s="462"/>
      <c r="K355" s="429"/>
      <c r="L355" s="428"/>
      <c r="M355" s="462"/>
      <c r="N355" s="430"/>
      <c r="O355" s="463"/>
      <c r="P355" s="262"/>
      <c r="Q355" s="262"/>
      <c r="R355" s="262"/>
      <c r="S355" s="262"/>
      <c r="T355" s="262"/>
      <c r="U355" s="262"/>
      <c r="V355" s="262"/>
      <c r="W355" s="262"/>
      <c r="X355" s="262"/>
      <c r="Y355" s="262"/>
      <c r="Z355" s="262"/>
      <c r="AA355" s="262"/>
      <c r="AB355" s="262"/>
      <c r="AC355" s="262"/>
      <c r="AD355" s="262"/>
      <c r="AE355" s="262"/>
      <c r="AF355" s="262"/>
      <c r="AG355" s="262"/>
      <c r="AH355" s="262"/>
      <c r="AI355" s="262"/>
      <c r="AJ355" s="262"/>
      <c r="AK355" s="262"/>
      <c r="AL355" s="262"/>
      <c r="AM355" s="262"/>
      <c r="AN355" s="262"/>
      <c r="AO355" s="262"/>
    </row>
    <row r="356" spans="1:41" s="263" customFormat="1">
      <c r="A356" s="253"/>
      <c r="B356" s="253"/>
      <c r="C356" s="461"/>
      <c r="D356" s="459"/>
      <c r="E356" s="450"/>
      <c r="F356" s="459" t="s">
        <v>145</v>
      </c>
      <c r="G356" s="459"/>
      <c r="H356" s="473" t="s">
        <v>478</v>
      </c>
      <c r="I356" s="428"/>
      <c r="J356" s="428"/>
      <c r="K356" s="429"/>
      <c r="L356" s="428"/>
      <c r="M356" s="428"/>
      <c r="N356" s="430"/>
      <c r="O356" s="463"/>
      <c r="P356" s="262"/>
      <c r="Q356" s="262"/>
      <c r="R356" s="262"/>
      <c r="S356" s="262"/>
      <c r="T356" s="262"/>
      <c r="U356" s="262"/>
      <c r="V356" s="262"/>
      <c r="W356" s="262"/>
      <c r="X356" s="262"/>
      <c r="Y356" s="262"/>
      <c r="Z356" s="262"/>
      <c r="AA356" s="262"/>
      <c r="AB356" s="262"/>
      <c r="AC356" s="262"/>
      <c r="AD356" s="262"/>
      <c r="AE356" s="262"/>
      <c r="AF356" s="262"/>
      <c r="AG356" s="262"/>
      <c r="AH356" s="262"/>
      <c r="AI356" s="262"/>
      <c r="AJ356" s="262"/>
      <c r="AK356" s="262"/>
      <c r="AL356" s="262"/>
      <c r="AM356" s="262"/>
      <c r="AN356" s="262"/>
      <c r="AO356" s="262"/>
    </row>
    <row r="357" spans="1:41" s="263" customFormat="1">
      <c r="A357" s="253"/>
      <c r="B357" s="253"/>
      <c r="C357" s="421"/>
      <c r="D357" s="422"/>
      <c r="E357" s="423"/>
      <c r="F357" s="422" t="s">
        <v>146</v>
      </c>
      <c r="G357" s="422"/>
      <c r="H357" s="474" t="s">
        <v>479</v>
      </c>
      <c r="I357" s="425"/>
      <c r="J357" s="425"/>
      <c r="K357" s="426"/>
      <c r="L357" s="425"/>
      <c r="M357" s="425"/>
      <c r="N357" s="427"/>
      <c r="O357" s="475"/>
      <c r="P357" s="262"/>
      <c r="Q357" s="262"/>
      <c r="R357" s="262"/>
      <c r="S357" s="262"/>
      <c r="T357" s="262"/>
      <c r="U357" s="262"/>
      <c r="V357" s="262"/>
      <c r="W357" s="262"/>
      <c r="X357" s="262"/>
      <c r="Y357" s="262"/>
      <c r="Z357" s="262"/>
      <c r="AA357" s="262"/>
      <c r="AB357" s="262"/>
      <c r="AC357" s="262"/>
      <c r="AD357" s="262"/>
      <c r="AE357" s="262"/>
      <c r="AF357" s="262"/>
      <c r="AG357" s="262"/>
      <c r="AH357" s="262"/>
      <c r="AI357" s="262"/>
      <c r="AJ357" s="262"/>
      <c r="AK357" s="262"/>
      <c r="AL357" s="262"/>
      <c r="AM357" s="262"/>
      <c r="AN357" s="262"/>
      <c r="AO357" s="262"/>
    </row>
    <row r="358" spans="1:41" s="263" customFormat="1">
      <c r="A358" s="253"/>
      <c r="B358" s="253"/>
      <c r="C358" s="476"/>
      <c r="D358" s="477"/>
      <c r="E358" s="478" t="s">
        <v>482</v>
      </c>
      <c r="F358" s="478"/>
      <c r="G358" s="478"/>
      <c r="H358" s="479" t="s">
        <v>483</v>
      </c>
      <c r="I358" s="468">
        <f>SUM(I359)</f>
        <v>465284</v>
      </c>
      <c r="J358" s="468"/>
      <c r="K358" s="469"/>
      <c r="L358" s="468"/>
      <c r="M358" s="468"/>
      <c r="N358" s="471"/>
      <c r="O358" s="472"/>
      <c r="P358" s="262"/>
      <c r="Q358" s="262"/>
      <c r="R358" s="262"/>
      <c r="S358" s="262"/>
      <c r="T358" s="262"/>
      <c r="U358" s="262"/>
      <c r="V358" s="262"/>
      <c r="W358" s="262"/>
      <c r="X358" s="262"/>
      <c r="Y358" s="262"/>
      <c r="Z358" s="262"/>
      <c r="AA358" s="262"/>
      <c r="AB358" s="262"/>
      <c r="AC358" s="262"/>
      <c r="AD358" s="262"/>
      <c r="AE358" s="262"/>
      <c r="AF358" s="262"/>
      <c r="AG358" s="262"/>
      <c r="AH358" s="262"/>
      <c r="AI358" s="262"/>
      <c r="AJ358" s="262"/>
      <c r="AK358" s="262"/>
      <c r="AL358" s="262"/>
      <c r="AM358" s="262"/>
      <c r="AN358" s="262"/>
      <c r="AO358" s="262"/>
    </row>
    <row r="359" spans="1:41" s="406" customFormat="1">
      <c r="A359" s="36"/>
      <c r="B359" s="36"/>
      <c r="C359" s="454"/>
      <c r="D359" s="423"/>
      <c r="E359" s="422"/>
      <c r="F359" s="422" t="s">
        <v>144</v>
      </c>
      <c r="G359" s="422"/>
      <c r="H359" s="455" t="s">
        <v>484</v>
      </c>
      <c r="I359" s="456">
        <v>465284</v>
      </c>
      <c r="J359" s="456"/>
      <c r="K359" s="457"/>
      <c r="L359" s="456"/>
      <c r="M359" s="456"/>
      <c r="N359" s="458"/>
      <c r="O359" s="480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1:41" s="263" customFormat="1">
      <c r="A360" s="253"/>
      <c r="B360" s="253"/>
      <c r="C360" s="421"/>
      <c r="D360" s="422"/>
      <c r="E360" s="423" t="s">
        <v>118</v>
      </c>
      <c r="F360" s="423"/>
      <c r="G360" s="423"/>
      <c r="H360" s="481" t="s">
        <v>485</v>
      </c>
      <c r="I360" s="425"/>
      <c r="J360" s="425"/>
      <c r="K360" s="426"/>
      <c r="L360" s="425"/>
      <c r="M360" s="425"/>
      <c r="N360" s="427"/>
      <c r="O360" s="475"/>
      <c r="P360" s="262"/>
      <c r="Q360" s="262"/>
      <c r="R360" s="262"/>
      <c r="S360" s="262"/>
      <c r="T360" s="262"/>
      <c r="U360" s="262"/>
      <c r="V360" s="262"/>
      <c r="W360" s="262"/>
      <c r="X360" s="262"/>
      <c r="Y360" s="262"/>
      <c r="Z360" s="262"/>
      <c r="AA360" s="262"/>
      <c r="AB360" s="262"/>
      <c r="AC360" s="262"/>
      <c r="AD360" s="262"/>
      <c r="AE360" s="262"/>
      <c r="AF360" s="262"/>
      <c r="AG360" s="262"/>
      <c r="AH360" s="262"/>
      <c r="AI360" s="262"/>
      <c r="AJ360" s="262"/>
      <c r="AK360" s="262"/>
      <c r="AL360" s="262"/>
      <c r="AM360" s="262"/>
      <c r="AN360" s="262"/>
      <c r="AO360" s="262"/>
    </row>
    <row r="361" spans="1:41" s="263" customFormat="1">
      <c r="A361" s="253"/>
      <c r="B361" s="253"/>
      <c r="C361" s="435"/>
      <c r="D361" s="436"/>
      <c r="E361" s="437" t="s">
        <v>50</v>
      </c>
      <c r="F361" s="437"/>
      <c r="G361" s="437"/>
      <c r="H361" s="482" t="s">
        <v>486</v>
      </c>
      <c r="I361" s="432"/>
      <c r="J361" s="432"/>
      <c r="K361" s="433"/>
      <c r="L361" s="483"/>
      <c r="M361" s="432"/>
      <c r="N361" s="434"/>
      <c r="O361" s="484"/>
      <c r="P361" s="262"/>
      <c r="Q361" s="262"/>
      <c r="R361" s="262"/>
      <c r="S361" s="262"/>
      <c r="T361" s="262"/>
      <c r="U361" s="262"/>
      <c r="V361" s="262"/>
      <c r="W361" s="262"/>
      <c r="X361" s="262"/>
      <c r="Y361" s="262"/>
      <c r="Z361" s="262"/>
      <c r="AA361" s="262"/>
      <c r="AB361" s="262"/>
      <c r="AC361" s="262"/>
      <c r="AD361" s="262"/>
      <c r="AE361" s="262"/>
      <c r="AF361" s="262"/>
      <c r="AG361" s="262"/>
      <c r="AH361" s="262"/>
      <c r="AI361" s="262"/>
      <c r="AJ361" s="262"/>
      <c r="AK361" s="262"/>
      <c r="AL361" s="262"/>
      <c r="AM361" s="262"/>
      <c r="AN361" s="262"/>
      <c r="AO361" s="262"/>
    </row>
    <row r="362" spans="1:41" s="263" customFormat="1">
      <c r="A362" s="253"/>
      <c r="B362" s="253"/>
      <c r="C362" s="476"/>
      <c r="D362" s="477"/>
      <c r="E362" s="478" t="s">
        <v>52</v>
      </c>
      <c r="F362" s="478"/>
      <c r="G362" s="478"/>
      <c r="H362" s="485" t="s">
        <v>487</v>
      </c>
      <c r="I362" s="486">
        <f>SUM(I363+I364+I365)</f>
        <v>145000000</v>
      </c>
      <c r="J362" s="468"/>
      <c r="K362" s="469"/>
      <c r="L362" s="470"/>
      <c r="M362" s="468"/>
      <c r="N362" s="471"/>
      <c r="O362" s="472"/>
      <c r="P362" s="262"/>
      <c r="Q362" s="262"/>
      <c r="R362" s="262"/>
      <c r="S362" s="262"/>
      <c r="T362" s="262"/>
      <c r="U362" s="262"/>
      <c r="V362" s="262"/>
      <c r="W362" s="262"/>
      <c r="X362" s="262"/>
      <c r="Y362" s="262"/>
      <c r="Z362" s="262"/>
      <c r="AA362" s="262"/>
      <c r="AB362" s="262"/>
      <c r="AC362" s="262"/>
      <c r="AD362" s="262"/>
      <c r="AE362" s="262"/>
      <c r="AF362" s="262"/>
      <c r="AG362" s="262"/>
      <c r="AH362" s="262"/>
      <c r="AI362" s="262"/>
      <c r="AJ362" s="262"/>
      <c r="AK362" s="262"/>
      <c r="AL362" s="262"/>
      <c r="AM362" s="262"/>
      <c r="AN362" s="262"/>
      <c r="AO362" s="262"/>
    </row>
    <row r="363" spans="1:41" s="263" customFormat="1">
      <c r="A363" s="253"/>
      <c r="B363" s="253"/>
      <c r="C363" s="461"/>
      <c r="D363" s="459"/>
      <c r="E363" s="459"/>
      <c r="F363" s="459" t="s">
        <v>144</v>
      </c>
      <c r="G363" s="459"/>
      <c r="H363" s="460" t="s">
        <v>488</v>
      </c>
      <c r="I363" s="428">
        <v>65000000</v>
      </c>
      <c r="J363" s="428"/>
      <c r="K363" s="429"/>
      <c r="L363" s="428"/>
      <c r="M363" s="428"/>
      <c r="N363" s="462"/>
      <c r="O363" s="463"/>
      <c r="P363" s="262"/>
      <c r="Q363" s="262"/>
      <c r="R363" s="262"/>
      <c r="S363" s="262"/>
      <c r="T363" s="262"/>
      <c r="U363" s="262"/>
      <c r="V363" s="262"/>
      <c r="W363" s="262"/>
      <c r="X363" s="262"/>
      <c r="Y363" s="262"/>
      <c r="Z363" s="262"/>
      <c r="AA363" s="262"/>
      <c r="AB363" s="262"/>
      <c r="AC363" s="262"/>
      <c r="AD363" s="262"/>
      <c r="AE363" s="262"/>
      <c r="AF363" s="262"/>
      <c r="AG363" s="262"/>
      <c r="AH363" s="262"/>
      <c r="AI363" s="262"/>
      <c r="AJ363" s="262"/>
      <c r="AK363" s="262"/>
      <c r="AL363" s="262"/>
      <c r="AM363" s="262"/>
      <c r="AN363" s="262"/>
      <c r="AO363" s="262"/>
    </row>
    <row r="364" spans="1:41" s="263" customFormat="1">
      <c r="A364" s="253"/>
      <c r="B364" s="253"/>
      <c r="C364" s="461"/>
      <c r="D364" s="459"/>
      <c r="E364" s="459"/>
      <c r="F364" s="459" t="s">
        <v>145</v>
      </c>
      <c r="G364" s="459"/>
      <c r="H364" s="460" t="s">
        <v>489</v>
      </c>
      <c r="I364" s="428">
        <v>80000000</v>
      </c>
      <c r="J364" s="428"/>
      <c r="K364" s="429"/>
      <c r="L364" s="428"/>
      <c r="M364" s="428"/>
      <c r="N364" s="462"/>
      <c r="O364" s="463"/>
      <c r="P364" s="262"/>
      <c r="Q364" s="262"/>
      <c r="R364" s="262"/>
      <c r="S364" s="262"/>
      <c r="T364" s="262"/>
      <c r="U364" s="262"/>
      <c r="V364" s="262"/>
      <c r="W364" s="262"/>
      <c r="X364" s="262"/>
      <c r="Y364" s="262"/>
      <c r="Z364" s="262"/>
      <c r="AA364" s="262"/>
      <c r="AB364" s="262"/>
      <c r="AC364" s="262"/>
      <c r="AD364" s="262"/>
      <c r="AE364" s="262"/>
      <c r="AF364" s="262"/>
      <c r="AG364" s="262"/>
      <c r="AH364" s="262"/>
      <c r="AI364" s="262"/>
      <c r="AJ364" s="262"/>
      <c r="AK364" s="262"/>
      <c r="AL364" s="262"/>
      <c r="AM364" s="262"/>
      <c r="AN364" s="262"/>
      <c r="AO364" s="262"/>
    </row>
    <row r="365" spans="1:41" s="263" customFormat="1" ht="15.75" thickBot="1">
      <c r="A365" s="253"/>
      <c r="B365" s="253"/>
      <c r="C365" s="393"/>
      <c r="D365" s="441"/>
      <c r="E365" s="441"/>
      <c r="F365" s="441" t="s">
        <v>146</v>
      </c>
      <c r="G365" s="441"/>
      <c r="H365" s="487" t="s">
        <v>490</v>
      </c>
      <c r="I365" s="488"/>
      <c r="J365" s="488"/>
      <c r="K365" s="489"/>
      <c r="L365" s="488"/>
      <c r="M365" s="488"/>
      <c r="N365" s="490"/>
      <c r="O365" s="491"/>
      <c r="P365" s="262"/>
      <c r="Q365" s="262"/>
      <c r="R365" s="262"/>
      <c r="S365" s="262"/>
      <c r="T365" s="262"/>
      <c r="U365" s="262"/>
      <c r="V365" s="262"/>
      <c r="W365" s="262"/>
      <c r="X365" s="262"/>
      <c r="Y365" s="262"/>
      <c r="Z365" s="262"/>
      <c r="AA365" s="262"/>
      <c r="AB365" s="262"/>
      <c r="AC365" s="262"/>
      <c r="AD365" s="262"/>
      <c r="AE365" s="262"/>
      <c r="AF365" s="262"/>
      <c r="AG365" s="262"/>
      <c r="AH365" s="262"/>
      <c r="AI365" s="262"/>
      <c r="AJ365" s="262"/>
      <c r="AK365" s="262"/>
      <c r="AL365" s="262"/>
      <c r="AM365" s="262"/>
      <c r="AN365" s="262"/>
      <c r="AO365" s="262"/>
    </row>
    <row r="366" spans="1:41" s="263" customFormat="1" ht="15.75" thickBot="1">
      <c r="A366" s="253"/>
      <c r="B366" s="253"/>
      <c r="C366" s="346"/>
      <c r="D366" s="245" t="s">
        <v>16</v>
      </c>
      <c r="E366" s="245"/>
      <c r="F366" s="245"/>
      <c r="G366" s="245"/>
      <c r="H366" s="248" t="s">
        <v>491</v>
      </c>
      <c r="I366" s="348"/>
      <c r="J366" s="348"/>
      <c r="K366" s="349"/>
      <c r="L366" s="348"/>
      <c r="M366" s="348"/>
      <c r="N366" s="251"/>
      <c r="O366" s="241">
        <v>0</v>
      </c>
      <c r="P366" s="262"/>
      <c r="Q366" s="262"/>
      <c r="R366" s="262"/>
      <c r="S366" s="262"/>
      <c r="T366" s="262"/>
      <c r="U366" s="262"/>
      <c r="V366" s="262"/>
      <c r="W366" s="262"/>
      <c r="X366" s="262"/>
      <c r="Y366" s="262"/>
      <c r="Z366" s="262"/>
      <c r="AA366" s="262"/>
      <c r="AB366" s="262"/>
      <c r="AC366" s="262"/>
      <c r="AD366" s="262"/>
      <c r="AE366" s="262"/>
      <c r="AF366" s="262"/>
      <c r="AG366" s="262"/>
      <c r="AH366" s="262"/>
      <c r="AI366" s="262"/>
      <c r="AJ366" s="262"/>
      <c r="AK366" s="262"/>
      <c r="AL366" s="262"/>
      <c r="AM366" s="262"/>
      <c r="AN366" s="262"/>
      <c r="AO366" s="262"/>
    </row>
    <row r="367" spans="1:41" s="263" customFormat="1" ht="15.75" thickBot="1">
      <c r="A367" s="253"/>
      <c r="B367" s="253"/>
      <c r="C367" s="346"/>
      <c r="D367" s="245" t="s">
        <v>9</v>
      </c>
      <c r="E367" s="245"/>
      <c r="F367" s="245"/>
      <c r="G367" s="245"/>
      <c r="H367" s="248" t="s">
        <v>492</v>
      </c>
      <c r="I367" s="348"/>
      <c r="J367" s="348"/>
      <c r="K367" s="349"/>
      <c r="L367" s="348"/>
      <c r="M367" s="348"/>
      <c r="N367" s="251"/>
      <c r="O367" s="241">
        <v>0</v>
      </c>
      <c r="P367" s="262"/>
      <c r="Q367" s="262"/>
      <c r="R367" s="262"/>
      <c r="S367" s="262"/>
      <c r="T367" s="262"/>
      <c r="U367" s="262"/>
      <c r="V367" s="262"/>
      <c r="W367" s="262"/>
      <c r="X367" s="262"/>
      <c r="Y367" s="262"/>
      <c r="Z367" s="262"/>
      <c r="AA367" s="262"/>
      <c r="AB367" s="262"/>
      <c r="AC367" s="262"/>
      <c r="AD367" s="262"/>
      <c r="AE367" s="262"/>
      <c r="AF367" s="262"/>
      <c r="AG367" s="262"/>
      <c r="AH367" s="262"/>
      <c r="AI367" s="262"/>
      <c r="AJ367" s="262"/>
      <c r="AK367" s="262"/>
      <c r="AL367" s="262"/>
      <c r="AM367" s="262"/>
      <c r="AN367" s="262"/>
      <c r="AO367" s="262"/>
    </row>
    <row r="368" spans="1:41" s="263" customFormat="1" ht="15.75" thickBot="1">
      <c r="A368" s="253"/>
      <c r="B368" s="253"/>
      <c r="C368" s="346"/>
      <c r="D368" s="245" t="s">
        <v>10</v>
      </c>
      <c r="E368" s="245"/>
      <c r="F368" s="245"/>
      <c r="G368" s="245"/>
      <c r="H368" s="248" t="s">
        <v>493</v>
      </c>
      <c r="I368" s="348"/>
      <c r="J368" s="348"/>
      <c r="K368" s="349"/>
      <c r="L368" s="348"/>
      <c r="M368" s="348"/>
      <c r="N368" s="251"/>
      <c r="O368" s="241">
        <v>0</v>
      </c>
      <c r="P368" s="262"/>
      <c r="Q368" s="262"/>
      <c r="R368" s="262"/>
      <c r="S368" s="262"/>
      <c r="T368" s="262"/>
      <c r="U368" s="262"/>
      <c r="V368" s="262"/>
      <c r="W368" s="262"/>
      <c r="X368" s="262"/>
      <c r="Y368" s="262"/>
      <c r="Z368" s="262"/>
      <c r="AA368" s="262"/>
      <c r="AB368" s="262"/>
      <c r="AC368" s="262"/>
      <c r="AD368" s="262"/>
      <c r="AE368" s="262"/>
      <c r="AF368" s="262"/>
      <c r="AG368" s="262"/>
      <c r="AH368" s="262"/>
      <c r="AI368" s="262"/>
      <c r="AJ368" s="262"/>
      <c r="AK368" s="262"/>
      <c r="AL368" s="262"/>
      <c r="AM368" s="262"/>
      <c r="AN368" s="262"/>
      <c r="AO368" s="262"/>
    </row>
    <row r="369" spans="1:41" s="263" customFormat="1" ht="15.75" thickBot="1">
      <c r="A369" s="253"/>
      <c r="B369" s="253"/>
      <c r="C369" s="346"/>
      <c r="D369" s="245" t="s">
        <v>119</v>
      </c>
      <c r="E369" s="245"/>
      <c r="F369" s="245"/>
      <c r="G369" s="245"/>
      <c r="H369" s="248" t="s">
        <v>494</v>
      </c>
      <c r="I369" s="348"/>
      <c r="J369" s="348"/>
      <c r="K369" s="349"/>
      <c r="L369" s="348"/>
      <c r="M369" s="348"/>
      <c r="N369" s="251"/>
      <c r="O369" s="241">
        <v>0</v>
      </c>
      <c r="P369" s="262"/>
      <c r="Q369" s="262"/>
      <c r="R369" s="262"/>
      <c r="S369" s="262"/>
      <c r="T369" s="262"/>
      <c r="U369" s="262"/>
      <c r="V369" s="262"/>
      <c r="W369" s="262"/>
      <c r="X369" s="262"/>
      <c r="Y369" s="262"/>
      <c r="Z369" s="262"/>
      <c r="AA369" s="262"/>
      <c r="AB369" s="262"/>
      <c r="AC369" s="262"/>
      <c r="AD369" s="262"/>
      <c r="AE369" s="262"/>
      <c r="AF369" s="262"/>
      <c r="AG369" s="262"/>
      <c r="AH369" s="262"/>
      <c r="AI369" s="262"/>
      <c r="AJ369" s="262"/>
      <c r="AK369" s="262"/>
      <c r="AL369" s="262"/>
      <c r="AM369" s="262"/>
      <c r="AN369" s="262"/>
      <c r="AO369" s="262"/>
    </row>
    <row r="370" spans="1:41" s="401" customFormat="1" ht="15.75" thickBot="1">
      <c r="A370" s="492"/>
      <c r="B370" s="492"/>
      <c r="C370" s="493"/>
      <c r="D370" s="494"/>
      <c r="E370" s="494" t="s">
        <v>144</v>
      </c>
      <c r="F370" s="494"/>
      <c r="G370" s="494"/>
      <c r="H370" s="495" t="s">
        <v>495</v>
      </c>
      <c r="I370" s="496"/>
      <c r="J370" s="496"/>
      <c r="K370" s="497"/>
      <c r="L370" s="496"/>
      <c r="M370" s="496"/>
      <c r="N370" s="498"/>
      <c r="O370" s="498"/>
    </row>
    <row r="371" spans="1:41" s="500" customFormat="1" ht="18.75" thickBot="1">
      <c r="A371" s="253"/>
      <c r="B371" s="253"/>
      <c r="C371" s="235" t="s">
        <v>496</v>
      </c>
      <c r="D371" s="236"/>
      <c r="E371" s="236"/>
      <c r="F371" s="236"/>
      <c r="G371" s="236"/>
      <c r="H371" s="238" t="s">
        <v>497</v>
      </c>
      <c r="I371" s="348">
        <v>0</v>
      </c>
      <c r="J371" s="348">
        <f>SUM(J372)</f>
        <v>0</v>
      </c>
      <c r="K371" s="349">
        <f>SUM(K372)</f>
        <v>0</v>
      </c>
      <c r="L371" s="348">
        <v>0</v>
      </c>
      <c r="M371" s="348">
        <v>0</v>
      </c>
      <c r="N371" s="251">
        <v>0</v>
      </c>
      <c r="O371" s="241">
        <v>0</v>
      </c>
      <c r="P371" s="499"/>
      <c r="Q371" s="499"/>
      <c r="R371" s="499"/>
      <c r="S371" s="499"/>
      <c r="T371" s="499"/>
      <c r="U371" s="499"/>
      <c r="V371" s="499"/>
      <c r="W371" s="499"/>
      <c r="X371" s="499"/>
      <c r="Y371" s="499"/>
      <c r="Z371" s="499"/>
      <c r="AA371" s="499"/>
      <c r="AB371" s="499"/>
      <c r="AC371" s="499"/>
      <c r="AD371" s="499"/>
      <c r="AE371" s="499"/>
      <c r="AF371" s="499"/>
      <c r="AG371" s="499"/>
      <c r="AH371" s="499"/>
      <c r="AI371" s="499"/>
      <c r="AJ371" s="499"/>
      <c r="AK371" s="499"/>
      <c r="AL371" s="499"/>
      <c r="AM371" s="499"/>
      <c r="AN371" s="499"/>
      <c r="AO371" s="499"/>
    </row>
    <row r="372" spans="1:41" s="263" customFormat="1" ht="15.75" thickBot="1">
      <c r="A372" s="253"/>
      <c r="B372" s="253"/>
      <c r="C372" s="346"/>
      <c r="D372" s="245" t="s">
        <v>143</v>
      </c>
      <c r="E372" s="245"/>
      <c r="F372" s="245"/>
      <c r="G372" s="245"/>
      <c r="H372" s="248" t="s">
        <v>498</v>
      </c>
      <c r="I372" s="348"/>
      <c r="J372" s="348"/>
      <c r="K372" s="349"/>
      <c r="L372" s="348"/>
      <c r="M372" s="348"/>
      <c r="N372" s="251"/>
      <c r="O372" s="251"/>
      <c r="P372" s="262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  <c r="AA372" s="262"/>
      <c r="AB372" s="262"/>
      <c r="AC372" s="262"/>
      <c r="AD372" s="262"/>
      <c r="AE372" s="262"/>
      <c r="AF372" s="262"/>
      <c r="AG372" s="262"/>
      <c r="AH372" s="262"/>
      <c r="AI372" s="262"/>
      <c r="AJ372" s="262"/>
      <c r="AK372" s="262"/>
      <c r="AL372" s="262"/>
      <c r="AM372" s="262"/>
      <c r="AN372" s="262"/>
      <c r="AO372" s="262"/>
    </row>
    <row r="373" spans="1:41" s="413" customFormat="1" ht="18.75" thickBot="1">
      <c r="A373" s="36"/>
      <c r="B373" s="36"/>
      <c r="C373" s="388" t="s">
        <v>499</v>
      </c>
      <c r="D373" s="389"/>
      <c r="E373" s="389"/>
      <c r="F373" s="389"/>
      <c r="G373" s="389"/>
      <c r="H373" s="390" t="s">
        <v>500</v>
      </c>
      <c r="I373" s="391">
        <f>SUM(I374+I375+I376)</f>
        <v>1691299</v>
      </c>
      <c r="J373" s="391">
        <f>SUM(J374:J376)</f>
        <v>0</v>
      </c>
      <c r="K373" s="396">
        <f>SUM(K374:K376)</f>
        <v>0</v>
      </c>
      <c r="L373" s="391">
        <v>0</v>
      </c>
      <c r="M373" s="391">
        <v>0</v>
      </c>
      <c r="N373" s="392">
        <v>0</v>
      </c>
      <c r="O373" s="392">
        <f>SUM(I373+J373+K373+L373+M373+N373)</f>
        <v>1691299</v>
      </c>
      <c r="P373" s="412"/>
      <c r="Q373" s="412"/>
      <c r="R373" s="412"/>
      <c r="S373" s="412"/>
      <c r="T373" s="412"/>
      <c r="U373" s="412"/>
      <c r="V373" s="412"/>
      <c r="W373" s="412"/>
      <c r="X373" s="412"/>
      <c r="Y373" s="412"/>
      <c r="Z373" s="412"/>
      <c r="AA373" s="412"/>
      <c r="AB373" s="412"/>
      <c r="AC373" s="412"/>
      <c r="AD373" s="412"/>
      <c r="AE373" s="412"/>
      <c r="AF373" s="412"/>
      <c r="AG373" s="412"/>
      <c r="AH373" s="412"/>
      <c r="AI373" s="412"/>
      <c r="AJ373" s="412"/>
      <c r="AK373" s="412"/>
      <c r="AL373" s="412"/>
      <c r="AM373" s="412"/>
      <c r="AN373" s="412"/>
      <c r="AO373" s="412"/>
    </row>
    <row r="374" spans="1:41" s="406" customFormat="1" ht="15.75" thickBot="1">
      <c r="A374" s="36"/>
      <c r="B374" s="36"/>
      <c r="C374" s="398"/>
      <c r="D374" s="245" t="s">
        <v>143</v>
      </c>
      <c r="E374" s="245"/>
      <c r="F374" s="245"/>
      <c r="G374" s="245"/>
      <c r="H374" s="248" t="s">
        <v>501</v>
      </c>
      <c r="I374" s="348">
        <v>714979</v>
      </c>
      <c r="J374" s="347"/>
      <c r="K374" s="377"/>
      <c r="L374" s="347"/>
      <c r="M374" s="347"/>
      <c r="N374" s="241"/>
      <c r="O374" s="241">
        <v>714979</v>
      </c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1:41" s="406" customFormat="1" ht="15.75" thickBot="1">
      <c r="A375" s="36"/>
      <c r="B375" s="36"/>
      <c r="C375" s="407"/>
      <c r="D375" s="394" t="s">
        <v>6</v>
      </c>
      <c r="E375" s="394"/>
      <c r="F375" s="394"/>
      <c r="G375" s="394"/>
      <c r="H375" s="395" t="s">
        <v>502</v>
      </c>
      <c r="I375" s="488"/>
      <c r="J375" s="391"/>
      <c r="K375" s="396"/>
      <c r="L375" s="391"/>
      <c r="M375" s="391"/>
      <c r="N375" s="392"/>
      <c r="O375" s="50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1:41" s="406" customFormat="1" ht="15.75" thickBot="1">
      <c r="A376" s="36"/>
      <c r="B376" s="36"/>
      <c r="C376" s="407"/>
      <c r="D376" s="394" t="s">
        <v>16</v>
      </c>
      <c r="E376" s="394"/>
      <c r="F376" s="394"/>
      <c r="G376" s="394"/>
      <c r="H376" s="395" t="s">
        <v>503</v>
      </c>
      <c r="I376" s="391">
        <f>SUM(I377+I378)</f>
        <v>976320</v>
      </c>
      <c r="J376" s="391"/>
      <c r="K376" s="396"/>
      <c r="L376" s="391"/>
      <c r="M376" s="391"/>
      <c r="N376" s="392"/>
      <c r="O376" s="392">
        <v>976320</v>
      </c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1:41" s="406" customFormat="1">
      <c r="A377" s="36"/>
      <c r="B377" s="36"/>
      <c r="C377" s="502"/>
      <c r="D377" s="380"/>
      <c r="E377" s="380" t="s">
        <v>144</v>
      </c>
      <c r="F377" s="380"/>
      <c r="G377" s="380"/>
      <c r="H377" s="503" t="s">
        <v>504</v>
      </c>
      <c r="I377" s="504">
        <v>111065</v>
      </c>
      <c r="J377" s="504"/>
      <c r="K377" s="505"/>
      <c r="L377" s="504"/>
      <c r="M377" s="504"/>
      <c r="N377" s="506"/>
      <c r="O377" s="30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1:41" s="406" customFormat="1" ht="15.75" thickBot="1">
      <c r="A378" s="36"/>
      <c r="B378" s="36"/>
      <c r="C378" s="507"/>
      <c r="D378" s="367"/>
      <c r="E378" s="367" t="s">
        <v>145</v>
      </c>
      <c r="F378" s="367"/>
      <c r="G378" s="367"/>
      <c r="H378" s="378" t="s">
        <v>505</v>
      </c>
      <c r="I378" s="508">
        <v>865255</v>
      </c>
      <c r="J378" s="508"/>
      <c r="K378" s="509"/>
      <c r="L378" s="508"/>
      <c r="M378" s="508"/>
      <c r="N378" s="510"/>
      <c r="O378" s="300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1:41" s="413" customFormat="1" ht="18.75" thickBot="1">
      <c r="A379" s="36"/>
      <c r="B379" s="36"/>
      <c r="C379" s="235" t="s">
        <v>506</v>
      </c>
      <c r="D379" s="236"/>
      <c r="E379" s="236"/>
      <c r="F379" s="236"/>
      <c r="G379" s="236"/>
      <c r="H379" s="238" t="s">
        <v>507</v>
      </c>
      <c r="I379" s="347">
        <f>SUM(I380+I381+I382+I383+I384+I388+I391+I394)</f>
        <v>35507500</v>
      </c>
      <c r="J379" s="347">
        <f>SUM(J380+J381+J382+J383+J384+J388+J391+J394)</f>
        <v>6000000</v>
      </c>
      <c r="K379" s="377">
        <f>SUM(K380+K381+K382+K383+K384+K388+K391)</f>
        <v>0</v>
      </c>
      <c r="L379" s="347">
        <v>0</v>
      </c>
      <c r="M379" s="347">
        <v>0</v>
      </c>
      <c r="N379" s="241">
        <v>0</v>
      </c>
      <c r="O379" s="241">
        <f>SUM(I379+J379+K379+L379+M379+N379)</f>
        <v>41507500</v>
      </c>
      <c r="P379" s="412"/>
      <c r="Q379" s="412"/>
      <c r="R379" s="412"/>
      <c r="S379" s="412"/>
      <c r="T379" s="412"/>
      <c r="U379" s="412"/>
      <c r="V379" s="412"/>
      <c r="W379" s="412"/>
      <c r="X379" s="412"/>
      <c r="Y379" s="412"/>
      <c r="Z379" s="412"/>
      <c r="AA379" s="412"/>
      <c r="AB379" s="412"/>
      <c r="AC379" s="412"/>
      <c r="AD379" s="412"/>
      <c r="AE379" s="412"/>
      <c r="AF379" s="412"/>
      <c r="AG379" s="412"/>
      <c r="AH379" s="412"/>
      <c r="AI379" s="412"/>
      <c r="AJ379" s="412"/>
      <c r="AK379" s="412"/>
      <c r="AL379" s="412"/>
      <c r="AM379" s="412"/>
      <c r="AN379" s="412"/>
      <c r="AO379" s="412"/>
    </row>
    <row r="380" spans="1:41" s="406" customFormat="1" ht="15.75" thickBot="1">
      <c r="A380" s="36"/>
      <c r="B380" s="36"/>
      <c r="C380" s="398"/>
      <c r="D380" s="245" t="s">
        <v>143</v>
      </c>
      <c r="E380" s="245"/>
      <c r="F380" s="245"/>
      <c r="G380" s="245"/>
      <c r="H380" s="248" t="s">
        <v>98</v>
      </c>
      <c r="I380" s="348"/>
      <c r="J380" s="347"/>
      <c r="K380" s="377"/>
      <c r="L380" s="347"/>
      <c r="M380" s="347"/>
      <c r="N380" s="241"/>
      <c r="O380" s="241">
        <v>0</v>
      </c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1:41" s="406" customFormat="1" ht="15.75" thickBot="1">
      <c r="A381" s="36"/>
      <c r="B381" s="36"/>
      <c r="C381" s="398"/>
      <c r="D381" s="245" t="s">
        <v>6</v>
      </c>
      <c r="E381" s="245"/>
      <c r="F381" s="245"/>
      <c r="G381" s="245"/>
      <c r="H381" s="248" t="s">
        <v>99</v>
      </c>
      <c r="I381" s="348"/>
      <c r="J381" s="347"/>
      <c r="K381" s="377"/>
      <c r="L381" s="347"/>
      <c r="M381" s="347"/>
      <c r="N381" s="241"/>
      <c r="O381" s="241">
        <v>0</v>
      </c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1:41" s="406" customFormat="1" ht="15.75" thickBot="1">
      <c r="A382" s="36"/>
      <c r="B382" s="36"/>
      <c r="C382" s="398"/>
      <c r="D382" s="245" t="s">
        <v>142</v>
      </c>
      <c r="E382" s="245"/>
      <c r="F382" s="245"/>
      <c r="G382" s="245"/>
      <c r="H382" s="248" t="s">
        <v>100</v>
      </c>
      <c r="I382" s="348">
        <v>17000000</v>
      </c>
      <c r="J382" s="347"/>
      <c r="K382" s="377"/>
      <c r="L382" s="347"/>
      <c r="M382" s="347"/>
      <c r="N382" s="241"/>
      <c r="O382" s="241">
        <v>0</v>
      </c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1:41" s="406" customFormat="1" ht="15.75" thickBot="1">
      <c r="A383" s="36"/>
      <c r="B383" s="36"/>
      <c r="C383" s="398"/>
      <c r="D383" s="245" t="s">
        <v>16</v>
      </c>
      <c r="E383" s="245"/>
      <c r="F383" s="245"/>
      <c r="G383" s="245"/>
      <c r="H383" s="248" t="s">
        <v>101</v>
      </c>
      <c r="I383" s="348">
        <v>3570000</v>
      </c>
      <c r="J383" s="347">
        <v>2000000</v>
      </c>
      <c r="K383" s="377"/>
      <c r="L383" s="347"/>
      <c r="M383" s="347"/>
      <c r="N383" s="241"/>
      <c r="O383" s="241">
        <f>SUM(I383+J383+K383+L383+M383+N383)</f>
        <v>5570000</v>
      </c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1:41" s="406" customFormat="1" ht="15.75" thickBot="1">
      <c r="A384" s="36"/>
      <c r="B384" s="36"/>
      <c r="C384" s="407"/>
      <c r="D384" s="394" t="s">
        <v>9</v>
      </c>
      <c r="E384" s="394"/>
      <c r="F384" s="394"/>
      <c r="G384" s="394"/>
      <c r="H384" s="395" t="s">
        <v>102</v>
      </c>
      <c r="I384" s="391">
        <f>SUM(I385+I386+I387)</f>
        <v>7800000</v>
      </c>
      <c r="J384" s="391">
        <f>SUM(J385:J387)</f>
        <v>2000000</v>
      </c>
      <c r="K384" s="396"/>
      <c r="L384" s="391"/>
      <c r="M384" s="391"/>
      <c r="N384" s="392"/>
      <c r="O384" s="392">
        <f>SUM(I384+J384+K384+L384+M384+N384)</f>
        <v>9800000</v>
      </c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1:41" s="406" customFormat="1">
      <c r="A385" s="36"/>
      <c r="B385" s="36"/>
      <c r="C385" s="511"/>
      <c r="D385" s="370"/>
      <c r="E385" s="370" t="s">
        <v>144</v>
      </c>
      <c r="F385" s="370"/>
      <c r="G385" s="370"/>
      <c r="H385" s="371" t="s">
        <v>508</v>
      </c>
      <c r="I385" s="512">
        <v>800000</v>
      </c>
      <c r="J385" s="512"/>
      <c r="K385" s="513"/>
      <c r="L385" s="512"/>
      <c r="M385" s="512"/>
      <c r="N385" s="514"/>
      <c r="O385" s="35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1:41" s="406" customFormat="1">
      <c r="A386" s="36"/>
      <c r="B386" s="36"/>
      <c r="C386" s="515"/>
      <c r="D386" s="365"/>
      <c r="E386" s="365" t="s">
        <v>145</v>
      </c>
      <c r="F386" s="365"/>
      <c r="G386" s="365"/>
      <c r="H386" s="366" t="s">
        <v>509</v>
      </c>
      <c r="I386" s="516">
        <v>1500000</v>
      </c>
      <c r="J386" s="516"/>
      <c r="K386" s="517"/>
      <c r="L386" s="516"/>
      <c r="M386" s="516"/>
      <c r="N386" s="518"/>
      <c r="O386" s="358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1:41" s="406" customFormat="1" ht="15.75" thickBot="1">
      <c r="A387" s="36"/>
      <c r="B387" s="36"/>
      <c r="C387" s="519"/>
      <c r="D387" s="364"/>
      <c r="E387" s="364" t="s">
        <v>1</v>
      </c>
      <c r="F387" s="364"/>
      <c r="G387" s="364"/>
      <c r="H387" s="397" t="s">
        <v>5</v>
      </c>
      <c r="I387" s="520">
        <v>5500000</v>
      </c>
      <c r="J387" s="520">
        <v>2000000</v>
      </c>
      <c r="K387" s="521"/>
      <c r="L387" s="520"/>
      <c r="M387" s="520"/>
      <c r="N387" s="522"/>
      <c r="O387" s="33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1:41" s="400" customFormat="1" ht="15.75" thickBot="1">
      <c r="A388" s="234"/>
      <c r="B388" s="234"/>
      <c r="C388" s="398" t="s">
        <v>510</v>
      </c>
      <c r="D388" s="245" t="s">
        <v>10</v>
      </c>
      <c r="E388" s="245"/>
      <c r="F388" s="245"/>
      <c r="G388" s="245"/>
      <c r="H388" s="248" t="s">
        <v>103</v>
      </c>
      <c r="I388" s="347">
        <f>SUM(I389+I390)</f>
        <v>3337500</v>
      </c>
      <c r="J388" s="347">
        <f>SUM(J389:J390)</f>
        <v>2000000</v>
      </c>
      <c r="K388" s="377"/>
      <c r="L388" s="347"/>
      <c r="M388" s="347"/>
      <c r="N388" s="241"/>
      <c r="O388" s="241">
        <f>SUM(I388+J388+K388+L388+M388+N388)</f>
        <v>5337500</v>
      </c>
      <c r="P388" s="399"/>
      <c r="Q388" s="399"/>
      <c r="R388" s="399"/>
      <c r="S388" s="399"/>
      <c r="T388" s="399"/>
      <c r="U388" s="399"/>
      <c r="V388" s="399"/>
      <c r="W388" s="399"/>
      <c r="X388" s="399"/>
      <c r="Y388" s="399"/>
      <c r="Z388" s="399"/>
      <c r="AA388" s="399"/>
      <c r="AB388" s="399"/>
      <c r="AC388" s="399"/>
      <c r="AD388" s="399"/>
      <c r="AE388" s="399"/>
      <c r="AF388" s="399"/>
      <c r="AG388" s="399"/>
      <c r="AH388" s="399"/>
      <c r="AI388" s="399"/>
      <c r="AJ388" s="399"/>
      <c r="AK388" s="399"/>
      <c r="AL388" s="399"/>
      <c r="AM388" s="399"/>
      <c r="AN388" s="399"/>
      <c r="AO388" s="399"/>
    </row>
    <row r="389" spans="1:41" s="525" customFormat="1">
      <c r="A389" s="523"/>
      <c r="B389" s="523"/>
      <c r="C389" s="511"/>
      <c r="D389" s="369"/>
      <c r="E389" s="370" t="s">
        <v>144</v>
      </c>
      <c r="F389" s="370"/>
      <c r="G389" s="370"/>
      <c r="H389" s="371" t="s">
        <v>511</v>
      </c>
      <c r="I389" s="512">
        <v>2837500</v>
      </c>
      <c r="J389" s="512">
        <v>2000000</v>
      </c>
      <c r="K389" s="513"/>
      <c r="L389" s="512"/>
      <c r="M389" s="512"/>
      <c r="N389" s="514"/>
      <c r="O389" s="354"/>
      <c r="P389" s="524"/>
      <c r="Q389" s="524"/>
      <c r="R389" s="524"/>
      <c r="S389" s="524"/>
      <c r="T389" s="524"/>
      <c r="U389" s="524"/>
      <c r="V389" s="524"/>
      <c r="W389" s="524"/>
      <c r="X389" s="524"/>
      <c r="Y389" s="524"/>
      <c r="Z389" s="524"/>
      <c r="AA389" s="524"/>
      <c r="AB389" s="524"/>
      <c r="AC389" s="524"/>
      <c r="AD389" s="524"/>
      <c r="AE389" s="524"/>
      <c r="AF389" s="524"/>
      <c r="AG389" s="524"/>
      <c r="AH389" s="524"/>
      <c r="AI389" s="524"/>
      <c r="AJ389" s="524"/>
      <c r="AK389" s="524"/>
      <c r="AL389" s="524"/>
      <c r="AM389" s="524"/>
      <c r="AN389" s="524"/>
      <c r="AO389" s="524"/>
    </row>
    <row r="390" spans="1:41" s="525" customFormat="1" ht="15.75" thickBot="1">
      <c r="A390" s="523"/>
      <c r="B390" s="523"/>
      <c r="C390" s="526"/>
      <c r="D390" s="309"/>
      <c r="E390" s="372" t="s">
        <v>145</v>
      </c>
      <c r="F390" s="372"/>
      <c r="G390" s="372"/>
      <c r="H390" s="373" t="s">
        <v>512</v>
      </c>
      <c r="I390" s="527">
        <v>500000</v>
      </c>
      <c r="J390" s="527"/>
      <c r="K390" s="528"/>
      <c r="L390" s="527"/>
      <c r="M390" s="527"/>
      <c r="N390" s="529"/>
      <c r="O390" s="320"/>
      <c r="P390" s="524"/>
      <c r="Q390" s="524"/>
      <c r="R390" s="524"/>
      <c r="S390" s="524"/>
      <c r="T390" s="524"/>
      <c r="U390" s="524"/>
      <c r="V390" s="524"/>
      <c r="W390" s="524"/>
      <c r="X390" s="524"/>
      <c r="Y390" s="524"/>
      <c r="Z390" s="524"/>
      <c r="AA390" s="524"/>
      <c r="AB390" s="524"/>
      <c r="AC390" s="524"/>
      <c r="AD390" s="524"/>
      <c r="AE390" s="524"/>
      <c r="AF390" s="524"/>
      <c r="AG390" s="524"/>
      <c r="AH390" s="524"/>
      <c r="AI390" s="524"/>
      <c r="AJ390" s="524"/>
      <c r="AK390" s="524"/>
      <c r="AL390" s="524"/>
      <c r="AM390" s="524"/>
      <c r="AN390" s="524"/>
      <c r="AO390" s="524"/>
    </row>
    <row r="391" spans="1:41" s="406" customFormat="1" ht="15.75" thickBot="1">
      <c r="A391" s="36"/>
      <c r="B391" s="36"/>
      <c r="C391" s="398"/>
      <c r="D391" s="245" t="s">
        <v>119</v>
      </c>
      <c r="E391" s="245"/>
      <c r="F391" s="245"/>
      <c r="G391" s="245"/>
      <c r="H391" s="248" t="s">
        <v>104</v>
      </c>
      <c r="I391" s="347">
        <f>SUM(I392+I393)</f>
        <v>800000</v>
      </c>
      <c r="J391" s="347"/>
      <c r="K391" s="377"/>
      <c r="L391" s="347"/>
      <c r="M391" s="347"/>
      <c r="N391" s="241"/>
      <c r="O391" s="241">
        <f>SUM(I391+J391+K391+L391+M391+N391)</f>
        <v>800000</v>
      </c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1:41" s="218" customFormat="1">
      <c r="A392" s="18"/>
      <c r="B392" s="18"/>
      <c r="C392" s="355"/>
      <c r="D392" s="265"/>
      <c r="E392" s="367" t="s">
        <v>144</v>
      </c>
      <c r="F392" s="367"/>
      <c r="G392" s="367"/>
      <c r="H392" s="378" t="s">
        <v>513</v>
      </c>
      <c r="I392" s="281"/>
      <c r="J392" s="281"/>
      <c r="K392" s="301"/>
      <c r="L392" s="281"/>
      <c r="M392" s="281"/>
      <c r="N392" s="300"/>
      <c r="O392" s="300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s="218" customFormat="1" ht="15.75" thickBot="1">
      <c r="A393" s="18"/>
      <c r="B393" s="18"/>
      <c r="C393" s="355"/>
      <c r="D393" s="265"/>
      <c r="E393" s="367" t="s">
        <v>145</v>
      </c>
      <c r="F393" s="367"/>
      <c r="G393" s="367"/>
      <c r="H393" s="378" t="s">
        <v>514</v>
      </c>
      <c r="I393" s="281">
        <v>800000</v>
      </c>
      <c r="J393" s="281"/>
      <c r="K393" s="301"/>
      <c r="L393" s="281"/>
      <c r="M393" s="281"/>
      <c r="N393" s="300"/>
      <c r="O393" s="300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s="406" customFormat="1" ht="15.75" thickBot="1">
      <c r="A394" s="36"/>
      <c r="B394" s="36"/>
      <c r="C394" s="398"/>
      <c r="D394" s="245" t="s">
        <v>8</v>
      </c>
      <c r="E394" s="245"/>
      <c r="F394" s="245"/>
      <c r="G394" s="245"/>
      <c r="H394" s="248" t="s">
        <v>105</v>
      </c>
      <c r="I394" s="347">
        <v>3000000</v>
      </c>
      <c r="J394" s="347"/>
      <c r="K394" s="377"/>
      <c r="L394" s="347"/>
      <c r="M394" s="347"/>
      <c r="N394" s="241"/>
      <c r="O394" s="241">
        <f>SUM(I394+J394+K394+L394+M394+N394)</f>
        <v>3000000</v>
      </c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1:41" s="413" customFormat="1" ht="18.75" thickBot="1">
      <c r="A395" s="36"/>
      <c r="B395" s="36"/>
      <c r="C395" s="235" t="s">
        <v>515</v>
      </c>
      <c r="D395" s="236"/>
      <c r="E395" s="236"/>
      <c r="F395" s="236"/>
      <c r="G395" s="236"/>
      <c r="H395" s="390" t="s">
        <v>516</v>
      </c>
      <c r="I395" s="347">
        <f>SUM(I396+I403+I404+I405)</f>
        <v>0</v>
      </c>
      <c r="J395" s="347">
        <f>SUM(J396+J403+J404+J405)</f>
        <v>0</v>
      </c>
      <c r="K395" s="377">
        <f>SUM(K396+K403+K404+K405)</f>
        <v>0</v>
      </c>
      <c r="L395" s="347">
        <v>0</v>
      </c>
      <c r="M395" s="347">
        <v>0</v>
      </c>
      <c r="N395" s="241">
        <v>0</v>
      </c>
      <c r="O395" s="241">
        <v>0</v>
      </c>
      <c r="P395" s="412"/>
      <c r="Q395" s="412"/>
      <c r="R395" s="412"/>
      <c r="S395" s="412"/>
      <c r="T395" s="412"/>
      <c r="U395" s="412"/>
      <c r="V395" s="412"/>
      <c r="W395" s="412"/>
      <c r="X395" s="412"/>
      <c r="Y395" s="412"/>
      <c r="Z395" s="412"/>
      <c r="AA395" s="412"/>
      <c r="AB395" s="412"/>
      <c r="AC395" s="412"/>
      <c r="AD395" s="412"/>
      <c r="AE395" s="412"/>
      <c r="AF395" s="412"/>
      <c r="AG395" s="412"/>
      <c r="AH395" s="412"/>
      <c r="AI395" s="412"/>
      <c r="AJ395" s="412"/>
      <c r="AK395" s="412"/>
      <c r="AL395" s="412"/>
      <c r="AM395" s="412"/>
      <c r="AN395" s="412"/>
      <c r="AO395" s="412"/>
    </row>
    <row r="396" spans="1:41" s="406" customFormat="1" ht="15.75" thickBot="1">
      <c r="A396" s="36"/>
      <c r="B396" s="36"/>
      <c r="C396" s="398"/>
      <c r="D396" s="245" t="s">
        <v>143</v>
      </c>
      <c r="E396" s="245"/>
      <c r="F396" s="245"/>
      <c r="G396" s="245"/>
      <c r="H396" s="248" t="s">
        <v>517</v>
      </c>
      <c r="I396" s="347"/>
      <c r="J396" s="347"/>
      <c r="K396" s="377"/>
      <c r="L396" s="347"/>
      <c r="M396" s="347"/>
      <c r="N396" s="241"/>
      <c r="O396" s="241">
        <v>0</v>
      </c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1:41" s="406" customFormat="1">
      <c r="A397" s="36"/>
      <c r="B397" s="36"/>
      <c r="C397" s="511"/>
      <c r="D397" s="369"/>
      <c r="E397" s="370" t="s">
        <v>144</v>
      </c>
      <c r="F397" s="370"/>
      <c r="G397" s="370"/>
      <c r="H397" s="371" t="s">
        <v>20</v>
      </c>
      <c r="I397" s="512"/>
      <c r="J397" s="512"/>
      <c r="K397" s="513"/>
      <c r="L397" s="512"/>
      <c r="M397" s="512"/>
      <c r="N397" s="514"/>
      <c r="O397" s="35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1:41" s="406" customFormat="1">
      <c r="A398" s="36"/>
      <c r="B398" s="36"/>
      <c r="C398" s="515"/>
      <c r="D398" s="360"/>
      <c r="E398" s="365" t="s">
        <v>145</v>
      </c>
      <c r="F398" s="365"/>
      <c r="G398" s="365"/>
      <c r="H398" s="366" t="s">
        <v>518</v>
      </c>
      <c r="I398" s="516"/>
      <c r="J398" s="516"/>
      <c r="K398" s="517"/>
      <c r="L398" s="516"/>
      <c r="M398" s="516"/>
      <c r="N398" s="518"/>
      <c r="O398" s="358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1:41" s="406" customFormat="1">
      <c r="A399" s="36"/>
      <c r="B399" s="36"/>
      <c r="C399" s="515"/>
      <c r="D399" s="360"/>
      <c r="E399" s="365" t="s">
        <v>146</v>
      </c>
      <c r="F399" s="365"/>
      <c r="G399" s="365"/>
      <c r="H399" s="366" t="s">
        <v>108</v>
      </c>
      <c r="I399" s="516"/>
      <c r="J399" s="516"/>
      <c r="K399" s="517"/>
      <c r="L399" s="516"/>
      <c r="M399" s="516"/>
      <c r="N399" s="518"/>
      <c r="O399" s="358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1:41" s="406" customFormat="1">
      <c r="A400" s="36"/>
      <c r="B400" s="36"/>
      <c r="C400" s="515"/>
      <c r="D400" s="360"/>
      <c r="E400" s="365" t="s">
        <v>147</v>
      </c>
      <c r="F400" s="365"/>
      <c r="G400" s="365"/>
      <c r="H400" s="366" t="s">
        <v>519</v>
      </c>
      <c r="I400" s="516"/>
      <c r="J400" s="516"/>
      <c r="K400" s="517"/>
      <c r="L400" s="516"/>
      <c r="M400" s="516"/>
      <c r="N400" s="518"/>
      <c r="O400" s="358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1:41" s="406" customFormat="1">
      <c r="A401" s="36"/>
      <c r="B401" s="36"/>
      <c r="C401" s="515"/>
      <c r="D401" s="360"/>
      <c r="E401" s="365" t="s">
        <v>148</v>
      </c>
      <c r="F401" s="365"/>
      <c r="G401" s="365"/>
      <c r="H401" s="366" t="s">
        <v>109</v>
      </c>
      <c r="I401" s="516"/>
      <c r="J401" s="516"/>
      <c r="K401" s="517"/>
      <c r="L401" s="516"/>
      <c r="M401" s="516"/>
      <c r="N401" s="518"/>
      <c r="O401" s="358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1:41" s="406" customFormat="1" ht="15.75" thickBot="1">
      <c r="A402" s="36"/>
      <c r="B402" s="36"/>
      <c r="C402" s="519"/>
      <c r="D402" s="312"/>
      <c r="E402" s="364" t="s">
        <v>1</v>
      </c>
      <c r="F402" s="364"/>
      <c r="G402" s="364"/>
      <c r="H402" s="397" t="s">
        <v>2</v>
      </c>
      <c r="I402" s="520"/>
      <c r="J402" s="520"/>
      <c r="K402" s="521"/>
      <c r="L402" s="520"/>
      <c r="M402" s="520"/>
      <c r="N402" s="522"/>
      <c r="O402" s="330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1:41" s="406" customFormat="1" ht="15.75" thickBot="1">
      <c r="A403" s="36"/>
      <c r="B403" s="36"/>
      <c r="C403" s="398"/>
      <c r="D403" s="245" t="s">
        <v>6</v>
      </c>
      <c r="E403" s="245"/>
      <c r="F403" s="245"/>
      <c r="G403" s="245"/>
      <c r="H403" s="248" t="s">
        <v>520</v>
      </c>
      <c r="I403" s="347"/>
      <c r="J403" s="347"/>
      <c r="K403" s="377"/>
      <c r="L403" s="347"/>
      <c r="M403" s="347"/>
      <c r="N403" s="241"/>
      <c r="O403" s="241">
        <v>0</v>
      </c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1:41" s="406" customFormat="1" ht="15.75" thickBot="1">
      <c r="A404" s="36"/>
      <c r="B404" s="36"/>
      <c r="C404" s="449"/>
      <c r="D404" s="450" t="s">
        <v>142</v>
      </c>
      <c r="E404" s="450"/>
      <c r="F404" s="450"/>
      <c r="G404" s="450"/>
      <c r="H404" s="440" t="s">
        <v>521</v>
      </c>
      <c r="I404" s="451"/>
      <c r="J404" s="451"/>
      <c r="K404" s="452"/>
      <c r="L404" s="451"/>
      <c r="M404" s="451"/>
      <c r="N404" s="453"/>
      <c r="O404" s="453">
        <v>0</v>
      </c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1:41" s="406" customFormat="1" ht="15.75" thickBot="1">
      <c r="A405" s="36"/>
      <c r="B405" s="36"/>
      <c r="C405" s="398"/>
      <c r="D405" s="245" t="s">
        <v>8</v>
      </c>
      <c r="E405" s="245"/>
      <c r="F405" s="245"/>
      <c r="G405" s="245"/>
      <c r="H405" s="248" t="s">
        <v>110</v>
      </c>
      <c r="I405" s="347"/>
      <c r="J405" s="347"/>
      <c r="K405" s="377"/>
      <c r="L405" s="347"/>
      <c r="M405" s="347"/>
      <c r="N405" s="241"/>
      <c r="O405" s="241">
        <v>0</v>
      </c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1:41" s="413" customFormat="1" ht="18.75" thickBot="1">
      <c r="A406" s="36"/>
      <c r="B406" s="36"/>
      <c r="C406" s="388" t="s">
        <v>522</v>
      </c>
      <c r="D406" s="389"/>
      <c r="E406" s="389"/>
      <c r="F406" s="389"/>
      <c r="G406" s="389"/>
      <c r="H406" s="390" t="s">
        <v>523</v>
      </c>
      <c r="I406" s="391">
        <f>SUM(I407+I410)</f>
        <v>58760000</v>
      </c>
      <c r="J406" s="391">
        <f>SUM(J407+J410)</f>
        <v>0</v>
      </c>
      <c r="K406" s="396">
        <f>SUM(K407+K410)</f>
        <v>0</v>
      </c>
      <c r="L406" s="391">
        <v>0</v>
      </c>
      <c r="M406" s="391">
        <v>0</v>
      </c>
      <c r="N406" s="392">
        <v>0</v>
      </c>
      <c r="O406" s="392">
        <f>SUM(I406+J406+K406+L406+M406+N406)</f>
        <v>58760000</v>
      </c>
      <c r="P406" s="412"/>
      <c r="Q406" s="412"/>
      <c r="R406" s="412"/>
      <c r="S406" s="412"/>
      <c r="T406" s="412"/>
      <c r="U406" s="412"/>
      <c r="V406" s="412"/>
      <c r="W406" s="412"/>
      <c r="X406" s="412"/>
      <c r="Y406" s="412"/>
      <c r="Z406" s="412"/>
      <c r="AA406" s="412"/>
      <c r="AB406" s="412"/>
      <c r="AC406" s="412"/>
      <c r="AD406" s="412"/>
      <c r="AE406" s="412"/>
      <c r="AF406" s="412"/>
      <c r="AG406" s="412"/>
      <c r="AH406" s="412"/>
      <c r="AI406" s="412"/>
      <c r="AJ406" s="412"/>
      <c r="AK406" s="412"/>
      <c r="AL406" s="412"/>
      <c r="AM406" s="412"/>
      <c r="AN406" s="412"/>
      <c r="AO406" s="412"/>
    </row>
    <row r="407" spans="1:41" s="406" customFormat="1" ht="15.75" thickBot="1">
      <c r="A407" s="36"/>
      <c r="B407" s="36"/>
      <c r="C407" s="398"/>
      <c r="D407" s="245" t="s">
        <v>143</v>
      </c>
      <c r="E407" s="245"/>
      <c r="F407" s="245"/>
      <c r="G407" s="245"/>
      <c r="H407" s="248" t="s">
        <v>524</v>
      </c>
      <c r="I407" s="347">
        <f>SUM(I408+I409)</f>
        <v>21000000</v>
      </c>
      <c r="J407" s="347"/>
      <c r="K407" s="377"/>
      <c r="L407" s="347"/>
      <c r="M407" s="347"/>
      <c r="N407" s="241"/>
      <c r="O407" s="241">
        <f>SUM(I407+J407+K407+L407+M407+N407)</f>
        <v>21000000</v>
      </c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1:41" s="525" customFormat="1">
      <c r="A408" s="523"/>
      <c r="B408" s="523"/>
      <c r="C408" s="530"/>
      <c r="D408" s="408"/>
      <c r="E408" s="408" t="s">
        <v>144</v>
      </c>
      <c r="F408" s="408"/>
      <c r="G408" s="408"/>
      <c r="H408" s="531" t="s">
        <v>525</v>
      </c>
      <c r="I408" s="532">
        <v>1000000</v>
      </c>
      <c r="J408" s="532"/>
      <c r="K408" s="533"/>
      <c r="L408" s="532"/>
      <c r="M408" s="532"/>
      <c r="N408" s="534"/>
      <c r="O408" s="535"/>
      <c r="P408" s="524"/>
      <c r="Q408" s="524"/>
      <c r="R408" s="524"/>
      <c r="S408" s="524"/>
      <c r="T408" s="524"/>
      <c r="U408" s="524"/>
      <c r="V408" s="524"/>
      <c r="W408" s="524"/>
      <c r="X408" s="524"/>
      <c r="Y408" s="524"/>
      <c r="Z408" s="524"/>
      <c r="AA408" s="524"/>
      <c r="AB408" s="524"/>
      <c r="AC408" s="524"/>
      <c r="AD408" s="524"/>
      <c r="AE408" s="524"/>
      <c r="AF408" s="524"/>
      <c r="AG408" s="524"/>
      <c r="AH408" s="524"/>
      <c r="AI408" s="524"/>
      <c r="AJ408" s="524"/>
      <c r="AK408" s="524"/>
      <c r="AL408" s="524"/>
      <c r="AM408" s="524"/>
      <c r="AN408" s="524"/>
      <c r="AO408" s="524"/>
    </row>
    <row r="409" spans="1:41" s="525" customFormat="1" ht="15.75" thickBot="1">
      <c r="A409" s="523"/>
      <c r="B409" s="523"/>
      <c r="C409" s="449"/>
      <c r="D409" s="450"/>
      <c r="E409" s="450" t="s">
        <v>145</v>
      </c>
      <c r="F409" s="450"/>
      <c r="G409" s="450"/>
      <c r="H409" s="440" t="s">
        <v>526</v>
      </c>
      <c r="I409" s="451">
        <v>20000000</v>
      </c>
      <c r="J409" s="451"/>
      <c r="K409" s="452"/>
      <c r="L409" s="451"/>
      <c r="M409" s="451"/>
      <c r="N409" s="453"/>
      <c r="O409" s="430"/>
      <c r="P409" s="524"/>
      <c r="Q409" s="524"/>
      <c r="R409" s="524"/>
      <c r="S409" s="524"/>
      <c r="T409" s="524"/>
      <c r="U409" s="524"/>
      <c r="V409" s="524"/>
      <c r="W409" s="524"/>
      <c r="X409" s="524"/>
      <c r="Y409" s="524"/>
      <c r="Z409" s="524"/>
      <c r="AA409" s="524"/>
      <c r="AB409" s="524"/>
      <c r="AC409" s="524"/>
      <c r="AD409" s="524"/>
      <c r="AE409" s="524"/>
      <c r="AF409" s="524"/>
      <c r="AG409" s="524"/>
      <c r="AH409" s="524"/>
      <c r="AI409" s="524"/>
      <c r="AJ409" s="524"/>
      <c r="AK409" s="524"/>
      <c r="AL409" s="524"/>
      <c r="AM409" s="524"/>
      <c r="AN409" s="524"/>
      <c r="AO409" s="524"/>
    </row>
    <row r="410" spans="1:41" s="406" customFormat="1" ht="15.75" thickBot="1">
      <c r="A410" s="36"/>
      <c r="B410" s="36"/>
      <c r="C410" s="398"/>
      <c r="D410" s="245" t="s">
        <v>6</v>
      </c>
      <c r="E410" s="245"/>
      <c r="F410" s="245"/>
      <c r="G410" s="245"/>
      <c r="H410" s="248" t="s">
        <v>527</v>
      </c>
      <c r="I410" s="347">
        <f>SUM(I411:I418)</f>
        <v>37760000</v>
      </c>
      <c r="J410" s="347"/>
      <c r="K410" s="377"/>
      <c r="L410" s="347"/>
      <c r="M410" s="347"/>
      <c r="N410" s="241"/>
      <c r="O410" s="241">
        <f>SUM(I410+J410+K410+L410+M4100+N41)</f>
        <v>37760000</v>
      </c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1:41" s="525" customFormat="1">
      <c r="A411" s="523"/>
      <c r="B411" s="523"/>
      <c r="C411" s="445"/>
      <c r="D411" s="416"/>
      <c r="E411" s="416" t="s">
        <v>144</v>
      </c>
      <c r="F411" s="416"/>
      <c r="G411" s="416"/>
      <c r="H411" s="417" t="s">
        <v>528</v>
      </c>
      <c r="I411" s="446">
        <v>300000</v>
      </c>
      <c r="J411" s="446"/>
      <c r="K411" s="447"/>
      <c r="L411" s="446"/>
      <c r="M411" s="446"/>
      <c r="N411" s="448"/>
      <c r="O411" s="420"/>
      <c r="P411" s="524"/>
      <c r="Q411" s="524"/>
      <c r="R411" s="524"/>
      <c r="S411" s="524"/>
      <c r="T411" s="524"/>
      <c r="U411" s="524"/>
      <c r="V411" s="524"/>
      <c r="W411" s="524"/>
      <c r="X411" s="524"/>
      <c r="Y411" s="524"/>
      <c r="Z411" s="524"/>
      <c r="AA411" s="524"/>
      <c r="AB411" s="524"/>
      <c r="AC411" s="524"/>
      <c r="AD411" s="524"/>
      <c r="AE411" s="524"/>
      <c r="AF411" s="524"/>
      <c r="AG411" s="524"/>
      <c r="AH411" s="524"/>
      <c r="AI411" s="524"/>
      <c r="AJ411" s="524"/>
      <c r="AK411" s="524"/>
      <c r="AL411" s="524"/>
      <c r="AM411" s="524"/>
      <c r="AN411" s="524"/>
      <c r="AO411" s="524"/>
    </row>
    <row r="412" spans="1:41" s="525" customFormat="1">
      <c r="A412" s="523"/>
      <c r="B412" s="523"/>
      <c r="C412" s="536"/>
      <c r="D412" s="537"/>
      <c r="E412" s="537" t="s">
        <v>145</v>
      </c>
      <c r="F412" s="537"/>
      <c r="G412" s="537"/>
      <c r="H412" s="538" t="s">
        <v>526</v>
      </c>
      <c r="I412" s="539">
        <v>460000</v>
      </c>
      <c r="J412" s="539"/>
      <c r="K412" s="540"/>
      <c r="L412" s="539"/>
      <c r="M412" s="539"/>
      <c r="N412" s="541"/>
      <c r="O412" s="542"/>
      <c r="P412" s="524"/>
      <c r="Q412" s="524"/>
      <c r="R412" s="524"/>
      <c r="S412" s="524"/>
      <c r="T412" s="524"/>
      <c r="U412" s="524"/>
      <c r="V412" s="524"/>
      <c r="W412" s="524"/>
      <c r="X412" s="524"/>
      <c r="Y412" s="524"/>
      <c r="Z412" s="524"/>
      <c r="AA412" s="524"/>
      <c r="AB412" s="524"/>
      <c r="AC412" s="524"/>
      <c r="AD412" s="524"/>
      <c r="AE412" s="524"/>
      <c r="AF412" s="524"/>
      <c r="AG412" s="524"/>
      <c r="AH412" s="524"/>
      <c r="AI412" s="524"/>
      <c r="AJ412" s="524"/>
      <c r="AK412" s="524"/>
      <c r="AL412" s="524"/>
      <c r="AM412" s="524"/>
      <c r="AN412" s="524"/>
      <c r="AO412" s="524"/>
    </row>
    <row r="413" spans="1:41" s="525" customFormat="1">
      <c r="A413" s="523"/>
      <c r="B413" s="523"/>
      <c r="C413" s="536"/>
      <c r="D413" s="537"/>
      <c r="E413" s="537" t="s">
        <v>146</v>
      </c>
      <c r="F413" s="537"/>
      <c r="G413" s="537"/>
      <c r="H413" s="538" t="s">
        <v>529</v>
      </c>
      <c r="I413" s="539"/>
      <c r="J413" s="539"/>
      <c r="K413" s="540"/>
      <c r="L413" s="539"/>
      <c r="M413" s="539"/>
      <c r="N413" s="541"/>
      <c r="O413" s="542"/>
      <c r="P413" s="524"/>
      <c r="Q413" s="524"/>
      <c r="R413" s="524"/>
      <c r="S413" s="524"/>
      <c r="T413" s="524"/>
      <c r="U413" s="524"/>
      <c r="V413" s="524"/>
      <c r="W413" s="524"/>
      <c r="X413" s="524"/>
      <c r="Y413" s="524"/>
      <c r="Z413" s="524"/>
      <c r="AA413" s="524"/>
      <c r="AB413" s="524"/>
      <c r="AC413" s="524"/>
      <c r="AD413" s="524"/>
      <c r="AE413" s="524"/>
      <c r="AF413" s="524"/>
      <c r="AG413" s="524"/>
      <c r="AH413" s="524"/>
      <c r="AI413" s="524"/>
      <c r="AJ413" s="524"/>
      <c r="AK413" s="524"/>
      <c r="AL413" s="524"/>
      <c r="AM413" s="524"/>
      <c r="AN413" s="524"/>
      <c r="AO413" s="524"/>
    </row>
    <row r="414" spans="1:41" s="525" customFormat="1">
      <c r="A414" s="523"/>
      <c r="B414" s="523"/>
      <c r="C414" s="543"/>
      <c r="D414" s="544"/>
      <c r="E414" s="544" t="s">
        <v>147</v>
      </c>
      <c r="F414" s="544"/>
      <c r="G414" s="544"/>
      <c r="H414" s="545" t="s">
        <v>530</v>
      </c>
      <c r="I414" s="546">
        <v>37000000</v>
      </c>
      <c r="J414" s="546"/>
      <c r="K414" s="547"/>
      <c r="L414" s="546"/>
      <c r="M414" s="546"/>
      <c r="N414" s="548"/>
      <c r="O414" s="549"/>
      <c r="P414" s="524"/>
      <c r="Q414" s="524"/>
      <c r="R414" s="524"/>
      <c r="S414" s="524"/>
      <c r="T414" s="524"/>
      <c r="U414" s="524"/>
      <c r="V414" s="524"/>
      <c r="W414" s="524"/>
      <c r="X414" s="524"/>
      <c r="Y414" s="524"/>
      <c r="Z414" s="524"/>
      <c r="AA414" s="524"/>
      <c r="AB414" s="524"/>
      <c r="AC414" s="524"/>
      <c r="AD414" s="524"/>
      <c r="AE414" s="524"/>
      <c r="AF414" s="524"/>
      <c r="AG414" s="524"/>
      <c r="AH414" s="524"/>
      <c r="AI414" s="524"/>
      <c r="AJ414" s="524"/>
      <c r="AK414" s="524"/>
      <c r="AL414" s="524"/>
      <c r="AM414" s="524"/>
      <c r="AN414" s="524"/>
      <c r="AO414" s="524"/>
    </row>
    <row r="415" spans="1:41" s="525" customFormat="1">
      <c r="A415" s="523"/>
      <c r="B415" s="523"/>
      <c r="C415" s="536"/>
      <c r="D415" s="537"/>
      <c r="E415" s="537" t="s">
        <v>148</v>
      </c>
      <c r="F415" s="537"/>
      <c r="G415" s="537"/>
      <c r="H415" s="538" t="s">
        <v>531</v>
      </c>
      <c r="I415" s="539"/>
      <c r="J415" s="539"/>
      <c r="K415" s="540"/>
      <c r="L415" s="539"/>
      <c r="M415" s="539"/>
      <c r="N415" s="541"/>
      <c r="O415" s="542"/>
      <c r="P415" s="524"/>
      <c r="Q415" s="524"/>
      <c r="R415" s="524"/>
      <c r="S415" s="524"/>
      <c r="T415" s="524"/>
      <c r="U415" s="524"/>
      <c r="V415" s="524"/>
      <c r="W415" s="524"/>
      <c r="X415" s="524"/>
      <c r="Y415" s="524"/>
      <c r="Z415" s="524"/>
      <c r="AA415" s="524"/>
      <c r="AB415" s="524"/>
      <c r="AC415" s="524"/>
      <c r="AD415" s="524"/>
      <c r="AE415" s="524"/>
      <c r="AF415" s="524"/>
      <c r="AG415" s="524"/>
      <c r="AH415" s="524"/>
      <c r="AI415" s="524"/>
      <c r="AJ415" s="524"/>
      <c r="AK415" s="524"/>
      <c r="AL415" s="524"/>
      <c r="AM415" s="524"/>
      <c r="AN415" s="524"/>
      <c r="AO415" s="524"/>
    </row>
    <row r="416" spans="1:41" s="525" customFormat="1">
      <c r="A416" s="523"/>
      <c r="B416" s="523"/>
      <c r="C416" s="543"/>
      <c r="D416" s="544"/>
      <c r="E416" s="544" t="s">
        <v>149</v>
      </c>
      <c r="F416" s="544"/>
      <c r="G416" s="544"/>
      <c r="H416" s="545" t="s">
        <v>532</v>
      </c>
      <c r="I416" s="546"/>
      <c r="J416" s="546"/>
      <c r="K416" s="547"/>
      <c r="L416" s="546"/>
      <c r="M416" s="546"/>
      <c r="N416" s="548"/>
      <c r="O416" s="549"/>
      <c r="P416" s="524"/>
      <c r="Q416" s="524"/>
      <c r="R416" s="524"/>
      <c r="S416" s="524"/>
      <c r="T416" s="524"/>
      <c r="U416" s="524"/>
      <c r="V416" s="524"/>
      <c r="W416" s="524"/>
      <c r="X416" s="524"/>
      <c r="Y416" s="524"/>
      <c r="Z416" s="524"/>
      <c r="AA416" s="524"/>
      <c r="AB416" s="524"/>
      <c r="AC416" s="524"/>
      <c r="AD416" s="524"/>
      <c r="AE416" s="524"/>
      <c r="AF416" s="524"/>
      <c r="AG416" s="524"/>
      <c r="AH416" s="524"/>
      <c r="AI416" s="524"/>
      <c r="AJ416" s="524"/>
      <c r="AK416" s="524"/>
      <c r="AL416" s="524"/>
      <c r="AM416" s="524"/>
      <c r="AN416" s="524"/>
      <c r="AO416" s="524"/>
    </row>
    <row r="417" spans="1:41" s="525" customFormat="1">
      <c r="A417" s="523"/>
      <c r="B417" s="523"/>
      <c r="C417" s="543"/>
      <c r="D417" s="544"/>
      <c r="E417" s="544" t="s">
        <v>150</v>
      </c>
      <c r="F417" s="544"/>
      <c r="G417" s="544"/>
      <c r="H417" s="545" t="s">
        <v>533</v>
      </c>
      <c r="I417" s="546"/>
      <c r="J417" s="546"/>
      <c r="K417" s="547"/>
      <c r="L417" s="546"/>
      <c r="M417" s="546"/>
      <c r="N417" s="548"/>
      <c r="O417" s="549"/>
      <c r="P417" s="524"/>
      <c r="Q417" s="524"/>
      <c r="R417" s="524"/>
      <c r="S417" s="524"/>
      <c r="T417" s="524"/>
      <c r="U417" s="524"/>
      <c r="V417" s="524"/>
      <c r="W417" s="524"/>
      <c r="X417" s="524"/>
      <c r="Y417" s="524"/>
      <c r="Z417" s="524"/>
      <c r="AA417" s="524"/>
      <c r="AB417" s="524"/>
      <c r="AC417" s="524"/>
      <c r="AD417" s="524"/>
      <c r="AE417" s="524"/>
      <c r="AF417" s="524"/>
      <c r="AG417" s="524"/>
      <c r="AH417" s="524"/>
      <c r="AI417" s="524"/>
      <c r="AJ417" s="524"/>
      <c r="AK417" s="524"/>
      <c r="AL417" s="524"/>
      <c r="AM417" s="524"/>
      <c r="AN417" s="524"/>
      <c r="AO417" s="524"/>
    </row>
    <row r="418" spans="1:41" s="525" customFormat="1" ht="15.75" thickBot="1">
      <c r="A418" s="523"/>
      <c r="B418" s="523"/>
      <c r="C418" s="550"/>
      <c r="D418" s="551"/>
      <c r="E418" s="551" t="s">
        <v>1</v>
      </c>
      <c r="F418" s="551"/>
      <c r="G418" s="551"/>
      <c r="H418" s="552" t="s">
        <v>363</v>
      </c>
      <c r="I418" s="553"/>
      <c r="J418" s="553"/>
      <c r="K418" s="554"/>
      <c r="L418" s="553"/>
      <c r="M418" s="553"/>
      <c r="N418" s="555"/>
      <c r="O418" s="556"/>
      <c r="P418" s="524"/>
      <c r="Q418" s="524"/>
      <c r="R418" s="524"/>
      <c r="S418" s="524"/>
      <c r="T418" s="524"/>
      <c r="U418" s="524"/>
      <c r="V418" s="524"/>
      <c r="W418" s="524"/>
      <c r="X418" s="524"/>
      <c r="Y418" s="524"/>
      <c r="Z418" s="524"/>
      <c r="AA418" s="524"/>
      <c r="AB418" s="524"/>
      <c r="AC418" s="524"/>
      <c r="AD418" s="524"/>
      <c r="AE418" s="524"/>
      <c r="AF418" s="524"/>
      <c r="AG418" s="524"/>
      <c r="AH418" s="524"/>
      <c r="AI418" s="524"/>
      <c r="AJ418" s="524"/>
      <c r="AK418" s="524"/>
      <c r="AL418" s="524"/>
      <c r="AM418" s="524"/>
      <c r="AN418" s="524"/>
      <c r="AO418" s="524"/>
    </row>
    <row r="419" spans="1:41" s="243" customFormat="1" ht="18.75" thickBot="1">
      <c r="A419" s="234"/>
      <c r="B419" s="234"/>
      <c r="C419" s="235" t="s">
        <v>534</v>
      </c>
      <c r="D419" s="236"/>
      <c r="E419" s="236"/>
      <c r="F419" s="236"/>
      <c r="G419" s="236"/>
      <c r="H419" s="238" t="s">
        <v>535</v>
      </c>
      <c r="I419" s="347">
        <f>SUM(I420:I423)</f>
        <v>0</v>
      </c>
      <c r="J419" s="347">
        <v>0</v>
      </c>
      <c r="K419" s="377">
        <f>SUM(K420:K423)</f>
        <v>0</v>
      </c>
      <c r="L419" s="347">
        <v>0</v>
      </c>
      <c r="M419" s="347">
        <v>0</v>
      </c>
      <c r="N419" s="241">
        <v>0</v>
      </c>
      <c r="O419" s="251">
        <v>0</v>
      </c>
      <c r="P419" s="242"/>
      <c r="Q419" s="242"/>
      <c r="R419" s="242"/>
      <c r="S419" s="242"/>
      <c r="T419" s="242"/>
      <c r="U419" s="242"/>
      <c r="V419" s="242"/>
      <c r="W419" s="242"/>
      <c r="X419" s="242"/>
      <c r="Y419" s="242"/>
      <c r="Z419" s="242"/>
      <c r="AA419" s="242"/>
      <c r="AB419" s="242"/>
      <c r="AC419" s="242"/>
      <c r="AD419" s="242"/>
      <c r="AE419" s="242"/>
      <c r="AF419" s="242"/>
      <c r="AG419" s="242"/>
      <c r="AH419" s="242"/>
      <c r="AI419" s="242"/>
      <c r="AJ419" s="242"/>
      <c r="AK419" s="242"/>
      <c r="AL419" s="242"/>
      <c r="AM419" s="242"/>
      <c r="AN419" s="242"/>
      <c r="AO419" s="242"/>
    </row>
    <row r="420" spans="1:41" s="406" customFormat="1" ht="15.75" thickBot="1">
      <c r="A420" s="36"/>
      <c r="B420" s="36"/>
      <c r="C420" s="407"/>
      <c r="D420" s="394" t="s">
        <v>6</v>
      </c>
      <c r="E420" s="394"/>
      <c r="F420" s="394"/>
      <c r="G420" s="394"/>
      <c r="H420" s="395" t="s">
        <v>112</v>
      </c>
      <c r="I420" s="391"/>
      <c r="J420" s="391"/>
      <c r="K420" s="396"/>
      <c r="L420" s="391"/>
      <c r="M420" s="391"/>
      <c r="N420" s="392"/>
      <c r="O420" s="501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1:41" s="406" customFormat="1" ht="15.75" thickBot="1">
      <c r="A421" s="36"/>
      <c r="B421" s="36"/>
      <c r="C421" s="407"/>
      <c r="D421" s="394" t="s">
        <v>10</v>
      </c>
      <c r="E421" s="394"/>
      <c r="F421" s="394"/>
      <c r="G421" s="394"/>
      <c r="H421" s="395" t="s">
        <v>113</v>
      </c>
      <c r="I421" s="391"/>
      <c r="J421" s="391"/>
      <c r="K421" s="396"/>
      <c r="L421" s="391"/>
      <c r="M421" s="391"/>
      <c r="N421" s="392"/>
      <c r="O421" s="501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1:41" s="406" customFormat="1" ht="15.75" thickBot="1">
      <c r="A422" s="36"/>
      <c r="B422" s="36"/>
      <c r="C422" s="407"/>
      <c r="D422" s="394" t="s">
        <v>119</v>
      </c>
      <c r="E422" s="394"/>
      <c r="F422" s="394"/>
      <c r="G422" s="394"/>
      <c r="H422" s="395" t="s">
        <v>114</v>
      </c>
      <c r="I422" s="391"/>
      <c r="J422" s="391"/>
      <c r="K422" s="396"/>
      <c r="L422" s="391"/>
      <c r="M422" s="391"/>
      <c r="N422" s="392"/>
      <c r="O422" s="501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1:41" s="406" customFormat="1" ht="15.75" thickBot="1">
      <c r="A423" s="36"/>
      <c r="B423" s="36"/>
      <c r="C423" s="407"/>
      <c r="D423" s="394" t="s">
        <v>120</v>
      </c>
      <c r="E423" s="394"/>
      <c r="F423" s="394"/>
      <c r="G423" s="394"/>
      <c r="H423" s="395" t="s">
        <v>115</v>
      </c>
      <c r="I423" s="391"/>
      <c r="J423" s="391"/>
      <c r="K423" s="396"/>
      <c r="L423" s="391"/>
      <c r="M423" s="391"/>
      <c r="N423" s="392"/>
      <c r="O423" s="501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1:41" s="413" customFormat="1" ht="18.75" thickBot="1">
      <c r="A424" s="36"/>
      <c r="B424" s="36"/>
      <c r="C424" s="388" t="s">
        <v>536</v>
      </c>
      <c r="D424" s="389"/>
      <c r="E424" s="389"/>
      <c r="F424" s="389"/>
      <c r="G424" s="389"/>
      <c r="H424" s="390" t="s">
        <v>537</v>
      </c>
      <c r="I424" s="391">
        <f>SUM(I425+I426+I433+I434+I435+I436)</f>
        <v>0</v>
      </c>
      <c r="J424" s="391">
        <f>SUM(J425+J426+J433+J434+J435+J436)</f>
        <v>30000000</v>
      </c>
      <c r="K424" s="396">
        <f>SUM(K425+K426+K433+K434+K435+K436)</f>
        <v>0</v>
      </c>
      <c r="L424" s="391">
        <v>0</v>
      </c>
      <c r="M424" s="391">
        <v>0</v>
      </c>
      <c r="N424" s="392">
        <v>0</v>
      </c>
      <c r="O424" s="392">
        <f>SUM(I424+J424+K424+L424+M424+N424)</f>
        <v>30000000</v>
      </c>
      <c r="P424" s="412"/>
      <c r="Q424" s="412"/>
      <c r="R424" s="412"/>
      <c r="S424" s="412"/>
      <c r="T424" s="412"/>
      <c r="U424" s="412"/>
      <c r="V424" s="412"/>
      <c r="W424" s="412"/>
      <c r="X424" s="412"/>
      <c r="Y424" s="412"/>
      <c r="Z424" s="412"/>
      <c r="AA424" s="412"/>
      <c r="AB424" s="412"/>
      <c r="AC424" s="412"/>
      <c r="AD424" s="412"/>
      <c r="AE424" s="412"/>
      <c r="AF424" s="412"/>
      <c r="AG424" s="412"/>
      <c r="AH424" s="412"/>
      <c r="AI424" s="412"/>
      <c r="AJ424" s="412"/>
      <c r="AK424" s="412"/>
      <c r="AL424" s="412"/>
      <c r="AM424" s="412"/>
      <c r="AN424" s="412"/>
      <c r="AO424" s="412"/>
    </row>
    <row r="425" spans="1:41" s="406" customFormat="1" ht="15.75" thickBot="1">
      <c r="A425" s="36"/>
      <c r="B425" s="36"/>
      <c r="C425" s="407"/>
      <c r="D425" s="394" t="s">
        <v>143</v>
      </c>
      <c r="E425" s="394"/>
      <c r="F425" s="394"/>
      <c r="G425" s="394"/>
      <c r="H425" s="395" t="s">
        <v>457</v>
      </c>
      <c r="I425" s="391"/>
      <c r="J425" s="391"/>
      <c r="K425" s="396"/>
      <c r="L425" s="391"/>
      <c r="M425" s="391"/>
      <c r="N425" s="392"/>
      <c r="O425" s="501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1:41" s="406" customFormat="1" ht="15.75" thickBot="1">
      <c r="A426" s="36"/>
      <c r="B426" s="36"/>
      <c r="C426" s="407"/>
      <c r="D426" s="394" t="s">
        <v>142</v>
      </c>
      <c r="E426" s="394"/>
      <c r="F426" s="394"/>
      <c r="G426" s="394"/>
      <c r="H426" s="395" t="s">
        <v>467</v>
      </c>
      <c r="I426" s="391"/>
      <c r="J426" s="391">
        <f>SUM(J427+J432)</f>
        <v>30000000</v>
      </c>
      <c r="K426" s="396"/>
      <c r="L426" s="391"/>
      <c r="M426" s="391"/>
      <c r="N426" s="392"/>
      <c r="O426" s="501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1:41" s="406" customFormat="1">
      <c r="A427" s="36"/>
      <c r="B427" s="36"/>
      <c r="C427" s="557"/>
      <c r="D427" s="558"/>
      <c r="E427" s="558" t="s">
        <v>144</v>
      </c>
      <c r="F427" s="558"/>
      <c r="G427" s="558"/>
      <c r="H427" s="559" t="s">
        <v>538</v>
      </c>
      <c r="I427" s="560"/>
      <c r="J427" s="560">
        <f>SUM(J428:J431)</f>
        <v>30000000</v>
      </c>
      <c r="K427" s="561"/>
      <c r="L427" s="560"/>
      <c r="M427" s="560"/>
      <c r="N427" s="562"/>
      <c r="O427" s="563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1:41" s="406" customFormat="1">
      <c r="A428" s="36"/>
      <c r="B428" s="36"/>
      <c r="C428" s="507"/>
      <c r="D428" s="367"/>
      <c r="E428" s="367"/>
      <c r="F428" s="265" t="s">
        <v>144</v>
      </c>
      <c r="G428" s="265"/>
      <c r="H428" s="273" t="s">
        <v>539</v>
      </c>
      <c r="I428" s="508"/>
      <c r="J428" s="508">
        <v>30000000</v>
      </c>
      <c r="K428" s="509"/>
      <c r="L428" s="508"/>
      <c r="M428" s="508"/>
      <c r="N428" s="510"/>
      <c r="O428" s="300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1:41" s="406" customFormat="1">
      <c r="A429" s="36"/>
      <c r="B429" s="36"/>
      <c r="C429" s="507"/>
      <c r="D429" s="367"/>
      <c r="E429" s="367"/>
      <c r="F429" s="265" t="s">
        <v>145</v>
      </c>
      <c r="G429" s="265"/>
      <c r="H429" s="273" t="s">
        <v>540</v>
      </c>
      <c r="I429" s="508"/>
      <c r="J429" s="508"/>
      <c r="K429" s="509"/>
      <c r="L429" s="508"/>
      <c r="M429" s="508"/>
      <c r="N429" s="510"/>
      <c r="O429" s="300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1:41" s="406" customFormat="1">
      <c r="A430" s="36"/>
      <c r="B430" s="36"/>
      <c r="C430" s="507"/>
      <c r="D430" s="367"/>
      <c r="E430" s="367"/>
      <c r="F430" s="265" t="s">
        <v>146</v>
      </c>
      <c r="G430" s="265"/>
      <c r="H430" s="273" t="s">
        <v>541</v>
      </c>
      <c r="I430" s="508"/>
      <c r="J430" s="508"/>
      <c r="K430" s="509"/>
      <c r="L430" s="508"/>
      <c r="M430" s="508"/>
      <c r="N430" s="510"/>
      <c r="O430" s="300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1:41" s="406" customFormat="1">
      <c r="A431" s="36"/>
      <c r="B431" s="36"/>
      <c r="C431" s="502"/>
      <c r="D431" s="380"/>
      <c r="E431" s="380"/>
      <c r="F431" s="267" t="s">
        <v>147</v>
      </c>
      <c r="G431" s="267"/>
      <c r="H431" s="269" t="s">
        <v>542</v>
      </c>
      <c r="I431" s="504"/>
      <c r="J431" s="504"/>
      <c r="K431" s="505"/>
      <c r="L431" s="504"/>
      <c r="M431" s="504"/>
      <c r="N431" s="506"/>
      <c r="O431" s="303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1:41" s="406" customFormat="1" ht="15.75" thickBot="1">
      <c r="A432" s="36"/>
      <c r="B432" s="36"/>
      <c r="C432" s="564"/>
      <c r="D432" s="386"/>
      <c r="E432" s="386" t="s">
        <v>118</v>
      </c>
      <c r="F432" s="386"/>
      <c r="G432" s="386"/>
      <c r="H432" s="387" t="s">
        <v>485</v>
      </c>
      <c r="I432" s="565"/>
      <c r="J432" s="565"/>
      <c r="K432" s="566"/>
      <c r="L432" s="565"/>
      <c r="M432" s="565"/>
      <c r="N432" s="567"/>
      <c r="O432" s="34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1:41" s="406" customFormat="1" ht="15.75" thickBot="1">
      <c r="A433" s="36"/>
      <c r="B433" s="36"/>
      <c r="C433" s="407"/>
      <c r="D433" s="394" t="s">
        <v>16</v>
      </c>
      <c r="E433" s="394"/>
      <c r="F433" s="394"/>
      <c r="G433" s="394"/>
      <c r="H433" s="395" t="s">
        <v>491</v>
      </c>
      <c r="I433" s="391"/>
      <c r="J433" s="391"/>
      <c r="K433" s="396"/>
      <c r="L433" s="391"/>
      <c r="M433" s="391"/>
      <c r="N433" s="392"/>
      <c r="O433" s="501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1:41" s="406" customFormat="1" ht="15.75" thickBot="1">
      <c r="A434" s="36"/>
      <c r="B434" s="36"/>
      <c r="C434" s="407"/>
      <c r="D434" s="394" t="s">
        <v>9</v>
      </c>
      <c r="E434" s="394"/>
      <c r="F434" s="394"/>
      <c r="G434" s="394"/>
      <c r="H434" s="395" t="s">
        <v>492</v>
      </c>
      <c r="I434" s="391"/>
      <c r="J434" s="391"/>
      <c r="K434" s="396"/>
      <c r="L434" s="391"/>
      <c r="M434" s="391"/>
      <c r="N434" s="392"/>
      <c r="O434" s="501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1:41" s="406" customFormat="1" ht="15.75" thickBot="1">
      <c r="A435" s="36"/>
      <c r="B435" s="36"/>
      <c r="C435" s="407"/>
      <c r="D435" s="394" t="s">
        <v>10</v>
      </c>
      <c r="E435" s="394"/>
      <c r="F435" s="394"/>
      <c r="G435" s="394"/>
      <c r="H435" s="395" t="s">
        <v>493</v>
      </c>
      <c r="I435" s="391"/>
      <c r="J435" s="391"/>
      <c r="K435" s="396"/>
      <c r="L435" s="391"/>
      <c r="M435" s="391"/>
      <c r="N435" s="392"/>
      <c r="O435" s="501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1:41" s="406" customFormat="1" ht="15.75" thickBot="1">
      <c r="A436" s="36"/>
      <c r="B436" s="36"/>
      <c r="C436" s="407"/>
      <c r="D436" s="394" t="s">
        <v>119</v>
      </c>
      <c r="E436" s="394"/>
      <c r="F436" s="394"/>
      <c r="G436" s="394"/>
      <c r="H436" s="395" t="s">
        <v>494</v>
      </c>
      <c r="I436" s="391"/>
      <c r="J436" s="391"/>
      <c r="K436" s="396"/>
      <c r="L436" s="391"/>
      <c r="M436" s="391"/>
      <c r="N436" s="392"/>
      <c r="O436" s="501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1:41" s="243" customFormat="1" ht="18.75" thickBot="1">
      <c r="A437" s="234"/>
      <c r="B437" s="234"/>
      <c r="C437" s="235" t="s">
        <v>543</v>
      </c>
      <c r="D437" s="236"/>
      <c r="E437" s="236"/>
      <c r="F437" s="236"/>
      <c r="G437" s="236"/>
      <c r="H437" s="238" t="s">
        <v>544</v>
      </c>
      <c r="I437" s="347">
        <v>25000000</v>
      </c>
      <c r="J437" s="347">
        <v>0</v>
      </c>
      <c r="K437" s="377">
        <v>0</v>
      </c>
      <c r="L437" s="347">
        <v>0</v>
      </c>
      <c r="M437" s="347">
        <v>0</v>
      </c>
      <c r="N437" s="241">
        <v>0</v>
      </c>
      <c r="O437" s="241">
        <f>SUM(I437+J437+K437+L437+M437+N437)</f>
        <v>25000000</v>
      </c>
      <c r="P437" s="242"/>
      <c r="Q437" s="242"/>
      <c r="R437" s="242"/>
      <c r="S437" s="242"/>
      <c r="T437" s="242"/>
      <c r="U437" s="242"/>
      <c r="V437" s="242"/>
      <c r="W437" s="242"/>
      <c r="X437" s="242"/>
      <c r="Y437" s="242"/>
      <c r="Z437" s="242"/>
      <c r="AA437" s="242"/>
      <c r="AB437" s="242"/>
      <c r="AC437" s="242"/>
      <c r="AD437" s="242"/>
      <c r="AE437" s="242"/>
      <c r="AF437" s="242"/>
      <c r="AG437" s="242"/>
      <c r="AH437" s="242"/>
      <c r="AI437" s="242"/>
      <c r="AJ437" s="242"/>
      <c r="AK437" s="242"/>
      <c r="AL437" s="242"/>
      <c r="AM437" s="242"/>
      <c r="AN437" s="242"/>
      <c r="AO437" s="242"/>
    </row>
    <row r="438" spans="1:41" s="400" customFormat="1" ht="15.75" thickBot="1">
      <c r="A438" s="234"/>
      <c r="B438" s="234"/>
      <c r="C438" s="398"/>
      <c r="D438" s="245" t="s">
        <v>143</v>
      </c>
      <c r="E438" s="245"/>
      <c r="F438" s="245"/>
      <c r="G438" s="245"/>
      <c r="H438" s="248" t="s">
        <v>545</v>
      </c>
      <c r="I438" s="347"/>
      <c r="J438" s="347"/>
      <c r="K438" s="377"/>
      <c r="L438" s="347"/>
      <c r="M438" s="347"/>
      <c r="N438" s="241"/>
      <c r="O438" s="251"/>
      <c r="P438" s="399"/>
      <c r="Q438" s="399"/>
      <c r="R438" s="399"/>
      <c r="S438" s="399"/>
      <c r="T438" s="399"/>
      <c r="U438" s="399"/>
      <c r="V438" s="399"/>
      <c r="W438" s="399"/>
      <c r="X438" s="399"/>
      <c r="Y438" s="399"/>
      <c r="Z438" s="399"/>
      <c r="AA438" s="399"/>
      <c r="AB438" s="399"/>
      <c r="AC438" s="399"/>
      <c r="AD438" s="399"/>
      <c r="AE438" s="399"/>
      <c r="AF438" s="399"/>
      <c r="AG438" s="399"/>
      <c r="AH438" s="399"/>
      <c r="AI438" s="399"/>
      <c r="AJ438" s="399"/>
      <c r="AK438" s="399"/>
      <c r="AL438" s="399"/>
      <c r="AM438" s="399"/>
      <c r="AN438" s="399"/>
      <c r="AO438" s="399"/>
    </row>
    <row r="439" spans="1:41" s="400" customFormat="1">
      <c r="A439" s="234"/>
      <c r="B439" s="234"/>
      <c r="C439" s="402"/>
      <c r="D439" s="256"/>
      <c r="E439" s="256" t="s">
        <v>145</v>
      </c>
      <c r="F439" s="256"/>
      <c r="G439" s="256"/>
      <c r="H439" s="258" t="s">
        <v>73</v>
      </c>
      <c r="I439" s="403"/>
      <c r="J439" s="403"/>
      <c r="K439" s="404"/>
      <c r="L439" s="403"/>
      <c r="M439" s="403"/>
      <c r="N439" s="405"/>
      <c r="O439" s="568"/>
      <c r="P439" s="399"/>
      <c r="Q439" s="399"/>
      <c r="R439" s="399"/>
      <c r="S439" s="399"/>
      <c r="T439" s="399"/>
      <c r="U439" s="399"/>
      <c r="V439" s="399"/>
      <c r="W439" s="399"/>
      <c r="X439" s="399"/>
      <c r="Y439" s="399"/>
      <c r="Z439" s="399"/>
      <c r="AA439" s="399"/>
      <c r="AB439" s="399"/>
      <c r="AC439" s="399"/>
      <c r="AD439" s="399"/>
      <c r="AE439" s="399"/>
      <c r="AF439" s="399"/>
      <c r="AG439" s="399"/>
      <c r="AH439" s="399"/>
      <c r="AI439" s="399"/>
      <c r="AJ439" s="399"/>
      <c r="AK439" s="399"/>
      <c r="AL439" s="399"/>
      <c r="AM439" s="399"/>
      <c r="AN439" s="399"/>
      <c r="AO439" s="399"/>
    </row>
    <row r="440" spans="1:41" s="400" customFormat="1" ht="15.75" thickBot="1">
      <c r="A440" s="234"/>
      <c r="B440" s="234"/>
      <c r="C440" s="564"/>
      <c r="D440" s="386"/>
      <c r="E440" s="386" t="s">
        <v>146</v>
      </c>
      <c r="F440" s="386"/>
      <c r="G440" s="386"/>
      <c r="H440" s="387" t="s">
        <v>74</v>
      </c>
      <c r="I440" s="565"/>
      <c r="J440" s="565"/>
      <c r="K440" s="566"/>
      <c r="L440" s="565"/>
      <c r="M440" s="565"/>
      <c r="N440" s="567"/>
      <c r="O440" s="344"/>
      <c r="P440" s="399"/>
      <c r="Q440" s="399"/>
      <c r="R440" s="399"/>
      <c r="S440" s="399"/>
      <c r="T440" s="399"/>
      <c r="U440" s="399"/>
      <c r="V440" s="399"/>
      <c r="W440" s="399"/>
      <c r="X440" s="399"/>
      <c r="Y440" s="399"/>
      <c r="Z440" s="399"/>
      <c r="AA440" s="399"/>
      <c r="AB440" s="399"/>
      <c r="AC440" s="399"/>
      <c r="AD440" s="399"/>
      <c r="AE440" s="399"/>
      <c r="AF440" s="399"/>
      <c r="AG440" s="399"/>
      <c r="AH440" s="399"/>
      <c r="AI440" s="399"/>
      <c r="AJ440" s="399"/>
      <c r="AK440" s="399"/>
      <c r="AL440" s="399"/>
      <c r="AM440" s="399"/>
      <c r="AN440" s="399"/>
      <c r="AO440" s="399"/>
    </row>
    <row r="441" spans="1:41" s="400" customFormat="1" ht="15.75" thickBot="1">
      <c r="A441" s="234"/>
      <c r="B441" s="234"/>
      <c r="C441" s="398"/>
      <c r="D441" s="245" t="s">
        <v>142</v>
      </c>
      <c r="E441" s="245"/>
      <c r="F441" s="245"/>
      <c r="G441" s="245"/>
      <c r="H441" s="248" t="s">
        <v>546</v>
      </c>
      <c r="I441" s="347"/>
      <c r="J441" s="347"/>
      <c r="K441" s="377"/>
      <c r="L441" s="347"/>
      <c r="M441" s="347"/>
      <c r="N441" s="241"/>
      <c r="O441" s="251"/>
      <c r="P441" s="399"/>
      <c r="Q441" s="399"/>
      <c r="R441" s="399"/>
      <c r="S441" s="399"/>
      <c r="T441" s="399"/>
      <c r="U441" s="399"/>
      <c r="V441" s="399"/>
      <c r="W441" s="399"/>
      <c r="X441" s="399"/>
      <c r="Y441" s="399"/>
      <c r="Z441" s="399"/>
      <c r="AA441" s="399"/>
      <c r="AB441" s="399"/>
      <c r="AC441" s="399"/>
      <c r="AD441" s="399"/>
      <c r="AE441" s="399"/>
      <c r="AF441" s="399"/>
      <c r="AG441" s="399"/>
      <c r="AH441" s="399"/>
      <c r="AI441" s="399"/>
      <c r="AJ441" s="399"/>
      <c r="AK441" s="399"/>
      <c r="AL441" s="399"/>
      <c r="AM441" s="399"/>
      <c r="AN441" s="399"/>
      <c r="AO441" s="399"/>
    </row>
    <row r="442" spans="1:41" s="400" customFormat="1">
      <c r="A442" s="234"/>
      <c r="B442" s="234"/>
      <c r="C442" s="402"/>
      <c r="D442" s="256"/>
      <c r="E442" s="256" t="s">
        <v>145</v>
      </c>
      <c r="F442" s="256"/>
      <c r="G442" s="256"/>
      <c r="H442" s="258" t="s">
        <v>73</v>
      </c>
      <c r="I442" s="403"/>
      <c r="J442" s="403"/>
      <c r="K442" s="404"/>
      <c r="L442" s="403"/>
      <c r="M442" s="403"/>
      <c r="N442" s="405"/>
      <c r="O442" s="568"/>
      <c r="P442" s="399"/>
      <c r="Q442" s="399"/>
      <c r="R442" s="399"/>
      <c r="S442" s="399"/>
      <c r="T442" s="399"/>
      <c r="U442" s="399"/>
      <c r="V442" s="399"/>
      <c r="W442" s="399"/>
      <c r="X442" s="399"/>
      <c r="Y442" s="399"/>
      <c r="Z442" s="399"/>
      <c r="AA442" s="399"/>
      <c r="AB442" s="399"/>
      <c r="AC442" s="399"/>
      <c r="AD442" s="399"/>
      <c r="AE442" s="399"/>
      <c r="AF442" s="399"/>
      <c r="AG442" s="399"/>
      <c r="AH442" s="399"/>
      <c r="AI442" s="399"/>
      <c r="AJ442" s="399"/>
      <c r="AK442" s="399"/>
      <c r="AL442" s="399"/>
      <c r="AM442" s="399"/>
      <c r="AN442" s="399"/>
      <c r="AO442" s="399"/>
    </row>
    <row r="443" spans="1:41" s="400" customFormat="1" ht="15.75" thickBot="1">
      <c r="A443" s="234"/>
      <c r="B443" s="234"/>
      <c r="C443" s="564"/>
      <c r="D443" s="386"/>
      <c r="E443" s="386" t="s">
        <v>146</v>
      </c>
      <c r="F443" s="386"/>
      <c r="G443" s="386"/>
      <c r="H443" s="387" t="s">
        <v>74</v>
      </c>
      <c r="I443" s="565"/>
      <c r="J443" s="565"/>
      <c r="K443" s="566"/>
      <c r="L443" s="565"/>
      <c r="M443" s="565"/>
      <c r="N443" s="567"/>
      <c r="O443" s="344"/>
      <c r="P443" s="399"/>
      <c r="Q443" s="399"/>
      <c r="R443" s="399"/>
      <c r="S443" s="399"/>
      <c r="T443" s="399"/>
      <c r="U443" s="399"/>
      <c r="V443" s="399"/>
      <c r="W443" s="399"/>
      <c r="X443" s="399"/>
      <c r="Y443" s="399"/>
      <c r="Z443" s="399"/>
      <c r="AA443" s="399"/>
      <c r="AB443" s="399"/>
      <c r="AC443" s="399"/>
      <c r="AD443" s="399"/>
      <c r="AE443" s="399"/>
      <c r="AF443" s="399"/>
      <c r="AG443" s="399"/>
      <c r="AH443" s="399"/>
      <c r="AI443" s="399"/>
      <c r="AJ443" s="399"/>
      <c r="AK443" s="399"/>
      <c r="AL443" s="399"/>
      <c r="AM443" s="399"/>
      <c r="AN443" s="399"/>
      <c r="AO443" s="399"/>
    </row>
    <row r="444" spans="1:41" s="400" customFormat="1" ht="15.75" thickBot="1">
      <c r="A444" s="234"/>
      <c r="B444" s="234"/>
      <c r="C444" s="398"/>
      <c r="D444" s="245" t="s">
        <v>9</v>
      </c>
      <c r="E444" s="245"/>
      <c r="F444" s="245"/>
      <c r="G444" s="245"/>
      <c r="H444" s="248" t="s">
        <v>547</v>
      </c>
      <c r="I444" s="347"/>
      <c r="J444" s="347"/>
      <c r="K444" s="377"/>
      <c r="L444" s="347"/>
      <c r="M444" s="347"/>
      <c r="N444" s="241"/>
      <c r="O444" s="251"/>
      <c r="P444" s="399"/>
      <c r="Q444" s="399"/>
      <c r="R444" s="399"/>
      <c r="S444" s="399"/>
      <c r="T444" s="399"/>
      <c r="U444" s="399"/>
      <c r="V444" s="399"/>
      <c r="W444" s="399"/>
      <c r="X444" s="399"/>
      <c r="Y444" s="399"/>
      <c r="Z444" s="399"/>
      <c r="AA444" s="399"/>
      <c r="AB444" s="399"/>
      <c r="AC444" s="399"/>
      <c r="AD444" s="399"/>
      <c r="AE444" s="399"/>
      <c r="AF444" s="399"/>
      <c r="AG444" s="399"/>
      <c r="AH444" s="399"/>
      <c r="AI444" s="399"/>
      <c r="AJ444" s="399"/>
      <c r="AK444" s="399"/>
      <c r="AL444" s="399"/>
      <c r="AM444" s="399"/>
      <c r="AN444" s="399"/>
      <c r="AO444" s="399"/>
    </row>
    <row r="445" spans="1:41" s="400" customFormat="1">
      <c r="A445" s="234"/>
      <c r="B445" s="234"/>
      <c r="C445" s="402"/>
      <c r="D445" s="256"/>
      <c r="E445" s="256" t="s">
        <v>145</v>
      </c>
      <c r="F445" s="256"/>
      <c r="G445" s="256"/>
      <c r="H445" s="258" t="s">
        <v>73</v>
      </c>
      <c r="I445" s="403"/>
      <c r="J445" s="403"/>
      <c r="K445" s="404"/>
      <c r="L445" s="403"/>
      <c r="M445" s="403"/>
      <c r="N445" s="405"/>
      <c r="O445" s="568"/>
      <c r="P445" s="399"/>
      <c r="Q445" s="399"/>
      <c r="R445" s="399"/>
      <c r="S445" s="399"/>
      <c r="T445" s="399"/>
      <c r="U445" s="399"/>
      <c r="V445" s="399"/>
      <c r="W445" s="399"/>
      <c r="X445" s="399"/>
      <c r="Y445" s="399"/>
      <c r="Z445" s="399"/>
      <c r="AA445" s="399"/>
      <c r="AB445" s="399"/>
      <c r="AC445" s="399"/>
      <c r="AD445" s="399"/>
      <c r="AE445" s="399"/>
      <c r="AF445" s="399"/>
      <c r="AG445" s="399"/>
      <c r="AH445" s="399"/>
      <c r="AI445" s="399"/>
      <c r="AJ445" s="399"/>
      <c r="AK445" s="399"/>
      <c r="AL445" s="399"/>
      <c r="AM445" s="399"/>
      <c r="AN445" s="399"/>
      <c r="AO445" s="399"/>
    </row>
    <row r="446" spans="1:41" s="400" customFormat="1" ht="15.75" thickBot="1">
      <c r="A446" s="234"/>
      <c r="B446" s="234"/>
      <c r="C446" s="564"/>
      <c r="D446" s="386"/>
      <c r="E446" s="386" t="s">
        <v>146</v>
      </c>
      <c r="F446" s="386"/>
      <c r="G446" s="386"/>
      <c r="H446" s="387" t="s">
        <v>74</v>
      </c>
      <c r="I446" s="565"/>
      <c r="J446" s="565"/>
      <c r="K446" s="566"/>
      <c r="L446" s="565"/>
      <c r="M446" s="565"/>
      <c r="N446" s="567"/>
      <c r="O446" s="344"/>
      <c r="P446" s="399"/>
      <c r="Q446" s="399"/>
      <c r="R446" s="399"/>
      <c r="S446" s="399"/>
      <c r="T446" s="399"/>
      <c r="U446" s="399"/>
      <c r="V446" s="399"/>
      <c r="W446" s="399"/>
      <c r="X446" s="399"/>
      <c r="Y446" s="399"/>
      <c r="Z446" s="399"/>
      <c r="AA446" s="399"/>
      <c r="AB446" s="399"/>
      <c r="AC446" s="399"/>
      <c r="AD446" s="399"/>
      <c r="AE446" s="399"/>
      <c r="AF446" s="399"/>
      <c r="AG446" s="399"/>
      <c r="AH446" s="399"/>
      <c r="AI446" s="399"/>
      <c r="AJ446" s="399"/>
      <c r="AK446" s="399"/>
      <c r="AL446" s="399"/>
      <c r="AM446" s="399"/>
      <c r="AN446" s="399"/>
      <c r="AO446" s="399"/>
    </row>
    <row r="447" spans="1:41" s="406" customFormat="1" ht="15.75" thickBot="1">
      <c r="A447" s="36"/>
      <c r="B447" s="36"/>
      <c r="C447" s="398"/>
      <c r="D447" s="245" t="s">
        <v>119</v>
      </c>
      <c r="E447" s="245"/>
      <c r="F447" s="245"/>
      <c r="G447" s="245"/>
      <c r="H447" s="248" t="s">
        <v>548</v>
      </c>
      <c r="I447" s="347">
        <v>25000000</v>
      </c>
      <c r="J447" s="347"/>
      <c r="K447" s="377"/>
      <c r="L447" s="347"/>
      <c r="M447" s="347"/>
      <c r="N447" s="241"/>
      <c r="O447" s="251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1:41" s="406" customFormat="1" ht="15.75" thickBot="1">
      <c r="A448" s="36"/>
      <c r="B448" s="36"/>
      <c r="C448" s="388" t="s">
        <v>549</v>
      </c>
      <c r="D448" s="569"/>
      <c r="E448" s="569"/>
      <c r="F448" s="569"/>
      <c r="G448" s="569"/>
      <c r="H448" s="390" t="s">
        <v>550</v>
      </c>
      <c r="I448" s="347"/>
      <c r="J448" s="347">
        <v>0</v>
      </c>
      <c r="K448" s="377">
        <v>0</v>
      </c>
      <c r="L448" s="347">
        <v>0</v>
      </c>
      <c r="M448" s="347">
        <v>0</v>
      </c>
      <c r="N448" s="241">
        <v>0</v>
      </c>
      <c r="O448" s="241">
        <v>0</v>
      </c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1:41" s="400" customFormat="1" ht="15.75" thickBot="1">
      <c r="A449" s="234"/>
      <c r="B449" s="234"/>
      <c r="C449" s="570"/>
      <c r="D449" s="571"/>
      <c r="E449" s="572"/>
      <c r="F449" s="572"/>
      <c r="G449" s="572"/>
      <c r="H449" s="573" t="s">
        <v>551</v>
      </c>
      <c r="I449" s="574">
        <f>SUM(I15+I236+I329+I332+I373+I379+I395+I406+I419+I424+I437+I448)</f>
        <v>978521940</v>
      </c>
      <c r="J449" s="574">
        <f>SUM(J15+J236+J329+J332+J371+J373+J379+J395+J406+J419+J424+J437+J435+J448)</f>
        <v>391898040</v>
      </c>
      <c r="K449" s="575">
        <f>SUM(K236+K329+K332+K371+K373+K379+K395+K406+K419+K424+K437+K448)</f>
        <v>44650000</v>
      </c>
      <c r="L449" s="574">
        <f>SUM(L15+L236+L329+L332+L371+L373+L379+L395+L406+L419+L424+L437+L448)</f>
        <v>115790000</v>
      </c>
      <c r="M449" s="574">
        <f>SUM(M15+M236+M329+M332+M371+M373+M379+M395+M406+M419+M424+M437+M448)</f>
        <v>10400000</v>
      </c>
      <c r="N449" s="576">
        <f>SUM(N15+N236+N329+N371+N373+N379+N395+N406+N419+N424+N437+N448)</f>
        <v>490000</v>
      </c>
      <c r="O449" s="576">
        <f>SUM(I449+J449+K449+L449+M449+N449)</f>
        <v>1541749980</v>
      </c>
      <c r="P449" s="399"/>
      <c r="Q449" s="399"/>
      <c r="R449" s="399"/>
      <c r="S449" s="399"/>
      <c r="T449" s="399"/>
      <c r="U449" s="399"/>
      <c r="V449" s="399"/>
      <c r="W449" s="399"/>
      <c r="X449" s="399"/>
      <c r="Y449" s="399"/>
      <c r="Z449" s="399"/>
      <c r="AA449" s="399"/>
      <c r="AB449" s="399"/>
      <c r="AC449" s="399"/>
      <c r="AD449" s="399"/>
      <c r="AE449" s="399"/>
      <c r="AF449" s="399"/>
      <c r="AG449" s="399"/>
      <c r="AH449" s="399"/>
      <c r="AI449" s="399"/>
      <c r="AJ449" s="399"/>
      <c r="AK449" s="399"/>
      <c r="AL449" s="399"/>
      <c r="AM449" s="399"/>
      <c r="AN449" s="399"/>
      <c r="AO449" s="399"/>
    </row>
    <row r="450" spans="1:41" s="218" customFormat="1">
      <c r="A450" s="2"/>
      <c r="B450" s="2"/>
      <c r="C450" s="577"/>
      <c r="D450" s="577"/>
      <c r="E450" s="578"/>
      <c r="F450" s="7"/>
      <c r="G450" s="7"/>
      <c r="H450" s="2"/>
      <c r="I450" s="579"/>
      <c r="J450" s="1"/>
      <c r="K450" s="1"/>
      <c r="L450" s="2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s="218" customFormat="1">
      <c r="A451" s="2"/>
      <c r="B451" s="2"/>
      <c r="C451" s="577"/>
      <c r="D451" s="577"/>
      <c r="E451" s="578"/>
      <c r="F451" s="7"/>
      <c r="G451" s="7"/>
      <c r="H451" s="2"/>
      <c r="I451" s="579"/>
      <c r="J451" s="1"/>
      <c r="K451" s="1"/>
      <c r="L451" s="2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s="218" customFormat="1">
      <c r="A452" s="2"/>
      <c r="B452" s="2"/>
      <c r="C452" s="577"/>
      <c r="D452" s="577"/>
      <c r="E452" s="578"/>
      <c r="F452" s="7"/>
      <c r="G452" s="7"/>
      <c r="H452" s="2"/>
      <c r="I452" s="579"/>
      <c r="J452" s="1"/>
      <c r="K452" s="1"/>
      <c r="L452" s="2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s="218" customFormat="1">
      <c r="A453" s="2"/>
      <c r="B453" s="2"/>
      <c r="C453" s="577"/>
      <c r="D453" s="577"/>
      <c r="E453" s="578"/>
      <c r="F453" s="7"/>
      <c r="G453" s="7"/>
      <c r="H453" s="2"/>
      <c r="I453" s="579"/>
      <c r="J453" s="1"/>
      <c r="K453" s="1"/>
      <c r="L453" s="2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>
      <c r="C454" s="577"/>
      <c r="D454" s="577"/>
      <c r="E454" s="578"/>
      <c r="F454" s="7"/>
      <c r="G454" s="7"/>
    </row>
    <row r="455" spans="1:41">
      <c r="C455" s="577"/>
      <c r="D455" s="577"/>
      <c r="E455" s="578"/>
      <c r="F455" s="7"/>
      <c r="G455" s="7"/>
    </row>
    <row r="456" spans="1:41">
      <c r="C456" s="577"/>
      <c r="D456" s="577"/>
      <c r="E456" s="578"/>
      <c r="F456" s="7"/>
      <c r="G456" s="7"/>
    </row>
    <row r="457" spans="1:41">
      <c r="C457" s="577"/>
      <c r="D457" s="577"/>
      <c r="E457" s="578"/>
      <c r="F457" s="7"/>
      <c r="G457" s="7"/>
    </row>
    <row r="458" spans="1:41">
      <c r="C458" s="577"/>
      <c r="D458" s="577"/>
      <c r="E458" s="578"/>
      <c r="F458" s="7"/>
      <c r="G458" s="7"/>
    </row>
    <row r="459" spans="1:41">
      <c r="C459" s="577"/>
      <c r="D459" s="577"/>
      <c r="E459" s="578"/>
      <c r="F459" s="7"/>
      <c r="G459" s="7"/>
    </row>
    <row r="460" spans="1:41">
      <c r="C460" s="577"/>
      <c r="D460" s="577"/>
      <c r="E460" s="578"/>
      <c r="F460" s="7"/>
      <c r="G460" s="7"/>
    </row>
    <row r="461" spans="1:41">
      <c r="C461" s="577"/>
      <c r="D461" s="577"/>
      <c r="E461" s="578"/>
      <c r="F461" s="7"/>
      <c r="G461" s="7"/>
    </row>
    <row r="462" spans="1:41">
      <c r="C462" s="577"/>
      <c r="D462" s="577"/>
      <c r="E462" s="578"/>
      <c r="F462" s="7"/>
      <c r="G462" s="7"/>
    </row>
    <row r="463" spans="1:41">
      <c r="C463" s="577"/>
      <c r="D463" s="577"/>
      <c r="E463" s="578"/>
      <c r="F463" s="7"/>
      <c r="G463" s="7"/>
    </row>
    <row r="464" spans="1:41">
      <c r="C464" s="577"/>
      <c r="D464" s="577"/>
      <c r="E464" s="578"/>
      <c r="F464" s="7"/>
      <c r="G464" s="7"/>
    </row>
    <row r="465" spans="3:7">
      <c r="C465" s="577"/>
      <c r="D465" s="577"/>
      <c r="E465" s="578"/>
      <c r="F465" s="7"/>
      <c r="G465" s="7"/>
    </row>
    <row r="466" spans="3:7">
      <c r="C466" s="577"/>
      <c r="D466" s="577"/>
      <c r="E466" s="578"/>
      <c r="F466" s="7"/>
      <c r="G466" s="7"/>
    </row>
    <row r="467" spans="3:7">
      <c r="C467" s="577"/>
      <c r="D467" s="577"/>
      <c r="E467" s="578"/>
      <c r="F467" s="7"/>
      <c r="G467" s="7"/>
    </row>
    <row r="468" spans="3:7">
      <c r="C468" s="577"/>
      <c r="D468" s="577"/>
      <c r="E468" s="578"/>
      <c r="F468" s="7"/>
      <c r="G468" s="7"/>
    </row>
    <row r="469" spans="3:7">
      <c r="C469" s="577"/>
      <c r="D469" s="577"/>
      <c r="E469" s="578"/>
      <c r="F469" s="7"/>
      <c r="G469" s="7"/>
    </row>
    <row r="470" spans="3:7">
      <c r="C470" s="577"/>
      <c r="D470" s="577"/>
      <c r="E470" s="578"/>
      <c r="F470" s="7"/>
      <c r="G470" s="7"/>
    </row>
    <row r="471" spans="3:7">
      <c r="C471" s="577"/>
      <c r="D471" s="577"/>
      <c r="E471" s="578"/>
      <c r="F471" s="7"/>
      <c r="G471" s="7"/>
    </row>
    <row r="472" spans="3:7">
      <c r="C472" s="577"/>
      <c r="D472" s="577"/>
      <c r="E472" s="578"/>
      <c r="F472" s="7"/>
      <c r="G472" s="7"/>
    </row>
    <row r="473" spans="3:7">
      <c r="C473" s="577"/>
      <c r="D473" s="577"/>
      <c r="E473" s="578"/>
      <c r="F473" s="7"/>
      <c r="G473" s="7"/>
    </row>
    <row r="474" spans="3:7">
      <c r="C474" s="577"/>
      <c r="D474" s="577"/>
      <c r="E474" s="578"/>
      <c r="F474" s="7"/>
      <c r="G474" s="7"/>
    </row>
    <row r="475" spans="3:7">
      <c r="C475" s="577"/>
      <c r="D475" s="577"/>
      <c r="E475" s="578"/>
      <c r="F475" s="7"/>
      <c r="G475" s="7"/>
    </row>
    <row r="476" spans="3:7">
      <c r="C476" s="577"/>
      <c r="D476" s="577"/>
      <c r="E476" s="578"/>
      <c r="F476" s="7"/>
      <c r="G476" s="7"/>
    </row>
    <row r="477" spans="3:7">
      <c r="C477" s="577"/>
      <c r="D477" s="577"/>
      <c r="E477" s="578"/>
      <c r="F477" s="7"/>
      <c r="G477" s="7"/>
    </row>
    <row r="478" spans="3:7">
      <c r="C478" s="577"/>
      <c r="D478" s="577"/>
      <c r="E478" s="578"/>
      <c r="F478" s="7"/>
      <c r="G478" s="7"/>
    </row>
    <row r="479" spans="3:7">
      <c r="C479" s="577"/>
      <c r="D479" s="577"/>
      <c r="E479" s="578"/>
      <c r="F479" s="7"/>
      <c r="G479" s="7"/>
    </row>
    <row r="480" spans="3:7">
      <c r="C480" s="577"/>
      <c r="D480" s="577"/>
      <c r="E480" s="578"/>
      <c r="F480" s="7"/>
      <c r="G480" s="7"/>
    </row>
    <row r="481" spans="3:7">
      <c r="C481" s="577"/>
      <c r="D481" s="577"/>
      <c r="E481" s="578"/>
      <c r="F481" s="7"/>
      <c r="G481" s="7"/>
    </row>
    <row r="482" spans="3:7">
      <c r="C482" s="577"/>
      <c r="D482" s="577"/>
      <c r="E482" s="578"/>
      <c r="F482" s="7"/>
      <c r="G482" s="7"/>
    </row>
    <row r="483" spans="3:7">
      <c r="C483" s="577"/>
      <c r="D483" s="577"/>
      <c r="E483" s="578"/>
      <c r="F483" s="7"/>
      <c r="G483" s="7"/>
    </row>
    <row r="484" spans="3:7">
      <c r="C484" s="577"/>
      <c r="D484" s="577"/>
      <c r="E484" s="578"/>
      <c r="F484" s="7"/>
      <c r="G484" s="7"/>
    </row>
    <row r="485" spans="3:7">
      <c r="C485" s="577"/>
      <c r="D485" s="577"/>
      <c r="E485" s="578"/>
      <c r="F485" s="7"/>
      <c r="G485" s="7"/>
    </row>
    <row r="486" spans="3:7">
      <c r="C486" s="577"/>
      <c r="D486" s="577"/>
      <c r="E486" s="578"/>
      <c r="F486" s="7"/>
      <c r="G486" s="7"/>
    </row>
    <row r="487" spans="3:7">
      <c r="C487" s="577"/>
      <c r="D487" s="577"/>
      <c r="E487" s="578"/>
      <c r="F487" s="7"/>
      <c r="G487" s="7"/>
    </row>
    <row r="488" spans="3:7">
      <c r="C488" s="577"/>
      <c r="D488" s="577"/>
      <c r="E488" s="578"/>
      <c r="F488" s="7"/>
      <c r="G488" s="7"/>
    </row>
    <row r="489" spans="3:7">
      <c r="C489" s="577"/>
      <c r="D489" s="577"/>
      <c r="E489" s="578"/>
      <c r="F489" s="7"/>
      <c r="G489" s="7"/>
    </row>
    <row r="490" spans="3:7">
      <c r="C490" s="577"/>
      <c r="D490" s="577"/>
      <c r="E490" s="578"/>
      <c r="F490" s="7"/>
      <c r="G490" s="7"/>
    </row>
    <row r="491" spans="3:7">
      <c r="C491" s="577"/>
      <c r="D491" s="577"/>
      <c r="E491" s="578"/>
      <c r="F491" s="7"/>
      <c r="G491" s="7"/>
    </row>
    <row r="492" spans="3:7">
      <c r="C492" s="577"/>
      <c r="D492" s="577"/>
      <c r="E492" s="578"/>
      <c r="F492" s="7"/>
      <c r="G492" s="7"/>
    </row>
    <row r="493" spans="3:7">
      <c r="C493" s="577"/>
      <c r="D493" s="577"/>
      <c r="E493" s="578"/>
      <c r="F493" s="7"/>
      <c r="G493" s="7"/>
    </row>
    <row r="494" spans="3:7">
      <c r="C494" s="577"/>
      <c r="D494" s="577"/>
      <c r="E494" s="578"/>
      <c r="F494" s="7"/>
      <c r="G494" s="7"/>
    </row>
    <row r="495" spans="3:7">
      <c r="C495" s="577"/>
      <c r="D495" s="577"/>
      <c r="E495" s="578"/>
      <c r="F495" s="7"/>
      <c r="G495" s="7"/>
    </row>
    <row r="496" spans="3:7">
      <c r="C496" s="577"/>
      <c r="D496" s="577"/>
      <c r="E496" s="578"/>
      <c r="F496" s="7"/>
      <c r="G496" s="7"/>
    </row>
    <row r="497" spans="3:7">
      <c r="C497" s="577"/>
      <c r="D497" s="577"/>
      <c r="E497" s="578"/>
      <c r="F497" s="7"/>
      <c r="G497" s="7"/>
    </row>
    <row r="498" spans="3:7">
      <c r="C498" s="577"/>
      <c r="D498" s="577"/>
      <c r="E498" s="578"/>
      <c r="F498" s="7"/>
      <c r="G498" s="7"/>
    </row>
    <row r="499" spans="3:7">
      <c r="C499" s="577"/>
      <c r="D499" s="577"/>
      <c r="E499" s="578"/>
      <c r="F499" s="7"/>
      <c r="G499" s="7"/>
    </row>
    <row r="500" spans="3:7">
      <c r="C500" s="577"/>
      <c r="D500" s="577"/>
      <c r="E500" s="578"/>
      <c r="F500" s="7"/>
      <c r="G500" s="7"/>
    </row>
    <row r="501" spans="3:7">
      <c r="C501" s="577"/>
      <c r="D501" s="577"/>
      <c r="E501" s="578"/>
      <c r="F501" s="7"/>
      <c r="G501" s="7"/>
    </row>
    <row r="502" spans="3:7">
      <c r="C502" s="577"/>
      <c r="D502" s="577"/>
      <c r="E502" s="578"/>
      <c r="F502" s="7"/>
      <c r="G502" s="7"/>
    </row>
    <row r="503" spans="3:7">
      <c r="C503" s="577"/>
      <c r="D503" s="577"/>
      <c r="E503" s="578"/>
      <c r="F503" s="7"/>
      <c r="G503" s="7"/>
    </row>
    <row r="504" spans="3:7">
      <c r="C504" s="577"/>
      <c r="D504" s="577"/>
      <c r="E504" s="578"/>
      <c r="F504" s="7"/>
      <c r="G504" s="7"/>
    </row>
    <row r="505" spans="3:7">
      <c r="C505" s="577"/>
      <c r="D505" s="577"/>
      <c r="E505" s="578"/>
      <c r="F505" s="7"/>
      <c r="G505" s="7"/>
    </row>
    <row r="506" spans="3:7">
      <c r="C506" s="577"/>
      <c r="D506" s="577"/>
      <c r="E506" s="578"/>
      <c r="F506" s="7"/>
      <c r="G506" s="7"/>
    </row>
    <row r="507" spans="3:7">
      <c r="C507" s="577"/>
      <c r="D507" s="577"/>
      <c r="E507" s="578"/>
      <c r="F507" s="7"/>
      <c r="G507" s="7"/>
    </row>
    <row r="508" spans="3:7">
      <c r="C508" s="577"/>
      <c r="D508" s="577"/>
      <c r="E508" s="578"/>
      <c r="F508" s="7"/>
      <c r="G508" s="7"/>
    </row>
    <row r="509" spans="3:7">
      <c r="C509" s="577"/>
      <c r="D509" s="577"/>
      <c r="E509" s="578"/>
      <c r="F509" s="7"/>
      <c r="G509" s="7"/>
    </row>
    <row r="510" spans="3:7">
      <c r="C510" s="577"/>
      <c r="D510" s="577"/>
      <c r="E510" s="578"/>
      <c r="F510" s="7"/>
      <c r="G510" s="7"/>
    </row>
    <row r="511" spans="3:7">
      <c r="C511" s="577"/>
      <c r="D511" s="577"/>
      <c r="E511" s="578"/>
      <c r="F511" s="7"/>
      <c r="G511" s="7"/>
    </row>
    <row r="512" spans="3:7">
      <c r="C512" s="577"/>
      <c r="D512" s="577"/>
      <c r="E512" s="578"/>
      <c r="F512" s="7"/>
      <c r="G512" s="7"/>
    </row>
    <row r="513" spans="3:7">
      <c r="C513" s="577"/>
      <c r="D513" s="577"/>
      <c r="E513" s="578"/>
      <c r="F513" s="7"/>
      <c r="G513" s="7"/>
    </row>
    <row r="514" spans="3:7">
      <c r="C514" s="577"/>
      <c r="D514" s="577"/>
      <c r="E514" s="578"/>
      <c r="F514" s="7"/>
      <c r="G514" s="7"/>
    </row>
    <row r="515" spans="3:7">
      <c r="C515" s="577"/>
      <c r="D515" s="577"/>
      <c r="E515" s="578"/>
      <c r="F515" s="7"/>
      <c r="G515" s="7"/>
    </row>
    <row r="516" spans="3:7">
      <c r="C516" s="577"/>
      <c r="D516" s="577"/>
      <c r="E516" s="578"/>
      <c r="F516" s="7"/>
      <c r="G516" s="7"/>
    </row>
    <row r="517" spans="3:7">
      <c r="C517" s="577"/>
      <c r="D517" s="577"/>
      <c r="E517" s="578"/>
      <c r="F517" s="7"/>
      <c r="G517" s="7"/>
    </row>
    <row r="518" spans="3:7">
      <c r="C518" s="577"/>
      <c r="D518" s="577"/>
      <c r="E518" s="578"/>
      <c r="F518" s="7"/>
      <c r="G518" s="7"/>
    </row>
    <row r="519" spans="3:7">
      <c r="C519" s="577"/>
      <c r="D519" s="577"/>
      <c r="E519" s="578"/>
      <c r="F519" s="7"/>
      <c r="G519" s="7"/>
    </row>
    <row r="520" spans="3:7">
      <c r="C520" s="577"/>
      <c r="D520" s="577"/>
      <c r="E520" s="578"/>
      <c r="F520" s="7"/>
      <c r="G520" s="7"/>
    </row>
    <row r="521" spans="3:7">
      <c r="C521" s="577"/>
      <c r="D521" s="577"/>
      <c r="E521" s="578"/>
      <c r="F521" s="7"/>
      <c r="G521" s="7"/>
    </row>
    <row r="522" spans="3:7">
      <c r="C522" s="577"/>
      <c r="D522" s="577"/>
      <c r="E522" s="578"/>
      <c r="F522" s="7"/>
      <c r="G522" s="7"/>
    </row>
    <row r="523" spans="3:7">
      <c r="C523" s="577"/>
      <c r="D523" s="577"/>
      <c r="E523" s="578"/>
      <c r="F523" s="7"/>
      <c r="G523" s="7"/>
    </row>
    <row r="524" spans="3:7">
      <c r="C524" s="577"/>
      <c r="D524" s="577"/>
      <c r="E524" s="578"/>
      <c r="F524" s="7"/>
      <c r="G524" s="7"/>
    </row>
    <row r="525" spans="3:7">
      <c r="C525" s="577"/>
      <c r="D525" s="577"/>
      <c r="E525" s="578"/>
      <c r="F525" s="7"/>
      <c r="G525" s="7"/>
    </row>
    <row r="526" spans="3:7">
      <c r="C526" s="577"/>
      <c r="D526" s="577"/>
      <c r="E526" s="578"/>
      <c r="F526" s="7"/>
      <c r="G526" s="7"/>
    </row>
    <row r="527" spans="3:7">
      <c r="C527" s="577"/>
      <c r="D527" s="577"/>
      <c r="E527" s="578"/>
      <c r="F527" s="7"/>
      <c r="G527" s="7"/>
    </row>
    <row r="528" spans="3:7">
      <c r="C528" s="577"/>
      <c r="D528" s="577"/>
      <c r="E528" s="578"/>
      <c r="F528" s="7"/>
      <c r="G528" s="7"/>
    </row>
    <row r="529" spans="3:7">
      <c r="C529" s="577"/>
      <c r="D529" s="577"/>
      <c r="E529" s="578"/>
      <c r="F529" s="7"/>
      <c r="G529" s="7"/>
    </row>
    <row r="530" spans="3:7">
      <c r="C530" s="577"/>
      <c r="D530" s="577"/>
      <c r="E530" s="578"/>
      <c r="F530" s="7"/>
      <c r="G530" s="7"/>
    </row>
    <row r="531" spans="3:7">
      <c r="C531" s="577"/>
      <c r="D531" s="577"/>
      <c r="E531" s="578"/>
      <c r="F531" s="7"/>
      <c r="G531" s="7"/>
    </row>
    <row r="532" spans="3:7">
      <c r="C532" s="577"/>
      <c r="D532" s="577"/>
      <c r="E532" s="578"/>
      <c r="F532" s="7"/>
      <c r="G532" s="7"/>
    </row>
    <row r="533" spans="3:7">
      <c r="C533" s="577"/>
      <c r="D533" s="577"/>
      <c r="E533" s="578"/>
      <c r="F533" s="7"/>
      <c r="G533" s="7"/>
    </row>
    <row r="534" spans="3:7">
      <c r="C534" s="577"/>
      <c r="D534" s="577"/>
      <c r="E534" s="578"/>
      <c r="F534" s="7"/>
      <c r="G534" s="7"/>
    </row>
    <row r="535" spans="3:7">
      <c r="C535" s="577"/>
      <c r="D535" s="577"/>
      <c r="E535" s="578"/>
      <c r="F535" s="7"/>
      <c r="G535" s="7"/>
    </row>
    <row r="536" spans="3:7">
      <c r="C536" s="577"/>
      <c r="D536" s="577"/>
      <c r="E536" s="578"/>
      <c r="F536" s="7"/>
      <c r="G536" s="7"/>
    </row>
    <row r="537" spans="3:7">
      <c r="C537" s="577"/>
      <c r="D537" s="577"/>
      <c r="E537" s="578"/>
      <c r="F537" s="7"/>
      <c r="G537" s="7"/>
    </row>
    <row r="538" spans="3:7">
      <c r="C538" s="577"/>
      <c r="D538" s="577"/>
      <c r="E538" s="578"/>
      <c r="F538" s="7"/>
      <c r="G538" s="7"/>
    </row>
    <row r="539" spans="3:7">
      <c r="C539" s="577"/>
      <c r="D539" s="577"/>
      <c r="E539" s="578"/>
      <c r="F539" s="7"/>
      <c r="G539" s="7"/>
    </row>
    <row r="540" spans="3:7">
      <c r="C540" s="577"/>
      <c r="D540" s="577"/>
      <c r="E540" s="578"/>
      <c r="F540" s="7"/>
      <c r="G540" s="7"/>
    </row>
    <row r="541" spans="3:7">
      <c r="C541" s="577"/>
      <c r="D541" s="577"/>
      <c r="E541" s="578"/>
      <c r="F541" s="7"/>
      <c r="G541" s="7"/>
    </row>
    <row r="542" spans="3:7">
      <c r="C542" s="577"/>
      <c r="D542" s="577"/>
      <c r="E542" s="578"/>
      <c r="F542" s="7"/>
      <c r="G542" s="7"/>
    </row>
    <row r="543" spans="3:7">
      <c r="C543" s="577"/>
      <c r="D543" s="577"/>
      <c r="E543" s="578"/>
      <c r="F543" s="7"/>
      <c r="G543" s="7"/>
    </row>
    <row r="544" spans="3:7">
      <c r="C544" s="577"/>
      <c r="D544" s="577"/>
      <c r="E544" s="578"/>
      <c r="F544" s="7"/>
      <c r="G544" s="7"/>
    </row>
    <row r="545" spans="3:7">
      <c r="C545" s="577"/>
      <c r="D545" s="577"/>
      <c r="E545" s="578"/>
      <c r="F545" s="7"/>
      <c r="G545" s="7"/>
    </row>
    <row r="546" spans="3:7">
      <c r="C546" s="577"/>
      <c r="D546" s="577"/>
      <c r="E546" s="578"/>
      <c r="F546" s="7"/>
      <c r="G546" s="7"/>
    </row>
    <row r="547" spans="3:7">
      <c r="C547" s="577"/>
      <c r="D547" s="577"/>
      <c r="E547" s="578"/>
      <c r="F547" s="7"/>
      <c r="G547" s="7"/>
    </row>
    <row r="548" spans="3:7">
      <c r="C548" s="577"/>
      <c r="D548" s="577"/>
      <c r="E548" s="578"/>
      <c r="F548" s="7"/>
      <c r="G548" s="7"/>
    </row>
  </sheetData>
  <mergeCells count="10">
    <mergeCell ref="J2:J4"/>
    <mergeCell ref="D5:N5"/>
    <mergeCell ref="D6:N6"/>
    <mergeCell ref="C13:C14"/>
    <mergeCell ref="D13:D14"/>
    <mergeCell ref="E13:E14"/>
    <mergeCell ref="F13:F14"/>
    <mergeCell ref="G13:G14"/>
    <mergeCell ref="H13:H14"/>
    <mergeCell ref="I13:O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Munic. (Ingresos)</vt:lpstr>
      <vt:lpstr>Munic. (gastos)</vt:lpstr>
      <vt:lpstr>'Munic. (Ingresos)'!Área_de_impresión</vt:lpstr>
    </vt:vector>
  </TitlesOfParts>
  <Company>SUBDERE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Estructura de Presupuesto Municipal</dc:title>
  <dc:creator>Gastón Collao</dc:creator>
  <cp:lastModifiedBy>Mario Wohlk</cp:lastModifiedBy>
  <cp:lastPrinted>2010-05-25T17:52:06Z</cp:lastPrinted>
  <dcterms:created xsi:type="dcterms:W3CDTF">2007-07-18T15:13:44Z</dcterms:created>
  <dcterms:modified xsi:type="dcterms:W3CDTF">2013-07-02T17:42:15Z</dcterms:modified>
</cp:coreProperties>
</file>